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0800" tabRatio="767" firstSheet="2" activeTab="7"/>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 r:id="rId16"/>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YesNo">'EUwideConstants'!$A$375:$A$377</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Data'!$A$1:$H$49</definedName>
    <definedName name="_xlnm.Print_Area" localSheetId="7">'Annex'!$A$1:$G$398</definedName>
    <definedName name="_xlnm.Print_Area" localSheetId="0">'Contents'!$A$2:$I$51</definedName>
    <definedName name="_xlnm.Print_Area" localSheetId="4">'Emissions Data'!$A$1:$J$215</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<sst xmlns="http://schemas.openxmlformats.org/spreadsheetml/2006/main" count="2466" uniqueCount="1428">
  <si>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</si>
  <si>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</si>
  <si>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</si>
  <si>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</si>
  <si>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</si>
  <si>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</si>
  <si>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</si>
  <si>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</si>
  <si>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</si>
  <si>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</si>
  <si>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</si>
  <si>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</si>
  <si>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</si>
  <si>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</si>
  <si>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</si>
  <si>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</si>
  <si>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</si>
  <si>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</si>
  <si>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</si>
  <si>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</si>
  <si>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</si>
  <si>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</si>
  <si>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</si>
  <si>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</si>
  <si>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</si>
  <si>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</si>
  <si>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</si>
  <si>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</si>
  <si>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</si>
  <si>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</si>
  <si>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</si>
  <si>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</si>
  <si>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</si>
  <si>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</si>
  <si>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</si>
  <si>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</si>
  <si>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</si>
  <si>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</si>
  <si>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</si>
  <si>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</si>
  <si>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</si>
  <si>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</si>
  <si>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</si>
  <si>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</si>
  <si>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</si>
  <si>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</si>
  <si>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</si>
  <si>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</si>
  <si>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</si>
  <si>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</si>
  <si>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</si>
  <si>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</si>
  <si>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</si>
  <si>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</si>
  <si>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</si>
  <si>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</si>
  <si>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</si>
  <si>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</si>
  <si>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</si>
  <si>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</si>
  <si>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</si>
  <si>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</si>
  <si>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</si>
  <si>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</si>
  <si>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</si>
  <si>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</si>
  <si>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</si>
  <si>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</si>
  <si>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</si>
  <si>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</si>
  <si>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</si>
  <si>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</si>
  <si>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</si>
  <si>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</si>
  <si>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</si>
  <si>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</si>
  <si>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</si>
  <si>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</si>
  <si>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</si>
  <si>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</si>
  <si>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</si>
  <si>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</si>
  <si>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</si>
  <si>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</si>
  <si>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</si>
  <si>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</si>
  <si>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</si>
  <si>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</si>
  <si>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</si>
  <si>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</si>
  <si>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</si>
  <si>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</si>
  <si>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</si>
  <si>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</si>
  <si>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</si>
  <si>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</si>
  <si>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</si>
  <si>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</si>
  <si>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</si>
  <si>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</si>
  <si>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</si>
  <si>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</si>
  <si>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</si>
  <si>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</si>
  <si>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</si>
  <si>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</si>
  <si>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</si>
  <si>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</si>
  <si>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</si>
  <si>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</si>
  <si>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</si>
  <si>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</si>
  <si>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</si>
  <si>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</si>
  <si>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</si>
  <si>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</si>
  <si>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</si>
  <si>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</si>
  <si>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</si>
  <si>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</si>
  <si>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</si>
  <si>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</si>
  <si>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</si>
  <si>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</si>
  <si>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</si>
  <si>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</si>
  <si>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</si>
  <si>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</si>
  <si>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</si>
  <si>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</si>
  <si>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</si>
  <si>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</si>
  <si>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</si>
  <si>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</si>
  <si>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</si>
  <si>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</si>
  <si>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</si>
  <si>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</si>
  <si>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</si>
  <si>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</si>
  <si>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</si>
  <si>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</si>
  <si>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</si>
  <si>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</si>
  <si>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</si>
  <si>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</si>
  <si>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</si>
  <si>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</si>
  <si>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</si>
  <si>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</si>
  <si>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</si>
  <si>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</si>
  <si>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</si>
  <si>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</si>
  <si>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</si>
  <si>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</si>
  <si>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</si>
  <si>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</si>
  <si>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</si>
  <si>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</si>
  <si>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</si>
  <si>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</si>
  <si>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</si>
  <si>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</si>
  <si>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</si>
  <si>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</si>
  <si>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</si>
  <si>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</si>
  <si>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</si>
  <si>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</si>
  <si>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</si>
  <si>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</si>
  <si>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</si>
  <si>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</si>
  <si>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</si>
  <si>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</si>
  <si>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</si>
  <si>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</si>
  <si>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</si>
  <si>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</si>
  <si>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</si>
  <si>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</si>
  <si>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</si>
  <si>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</si>
  <si>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</si>
  <si>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</si>
  <si>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</si>
  <si>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</si>
  <si>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</si>
  <si>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</si>
  <si>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</si>
  <si>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</si>
  <si>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</si>
  <si>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</si>
  <si>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</si>
  <si>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</si>
  <si>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</si>
  <si>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</si>
  <si>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</si>
  <si>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</si>
  <si>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</si>
  <si>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</si>
  <si>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</si>
  <si>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</si>
  <si>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</si>
  <si>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</si>
  <si>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</si>
  <si>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</si>
  <si>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</si>
  <si>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</si>
  <si>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</si>
  <si>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</si>
  <si>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</si>
  <si>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</si>
  <si>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</si>
  <si>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</si>
  <si>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</si>
  <si>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</si>
  <si>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</si>
  <si>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</si>
  <si>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</si>
  <si>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</si>
  <si>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</si>
  <si>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</si>
  <si>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</si>
  <si>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</si>
  <si>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</si>
  <si>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</si>
  <si>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</si>
  <si>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</si>
  <si>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</si>
  <si>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</si>
  <si>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</si>
  <si>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</si>
  <si>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</si>
  <si>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</si>
  <si>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</si>
  <si>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</si>
  <si>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</si>
  <si>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</si>
  <si>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</si>
  <si>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</si>
  <si>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</si>
  <si>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</si>
  <si>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</si>
  <si>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</si>
  <si>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</si>
  <si>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</si>
  <si>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</si>
  <si>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</si>
  <si>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</si>
  <si>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</si>
  <si>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</si>
  <si>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</si>
  <si>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</si>
  <si>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</si>
  <si>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</si>
  <si>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</si>
  <si>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</si>
  <si>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</si>
  <si>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</si>
  <si>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</si>
  <si>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</si>
  <si>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</si>
  <si>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</si>
  <si>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</si>
  <si>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</si>
  <si>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</si>
  <si>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</si>
  <si>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</si>
  <si>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</si>
  <si>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</si>
  <si>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</si>
  <si>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</si>
  <si>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</si>
  <si>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</si>
  <si>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</si>
  <si>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</si>
  <si>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</si>
  <si>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</si>
  <si>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</si>
  <si>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</si>
  <si>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</si>
  <si>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</si>
  <si>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</si>
  <si>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</si>
  <si>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</si>
  <si>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</si>
  <si>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</si>
  <si>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</si>
  <si>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</si>
  <si>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</si>
  <si>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</si>
  <si>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</si>
  <si>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</si>
  <si>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</si>
  <si>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</si>
  <si>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</si>
  <si>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</si>
  <si>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</si>
  <si>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</si>
  <si>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</si>
  <si>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</si>
  <si>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</si>
  <si>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</si>
  <si>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</si>
  <si>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</si>
  <si>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</si>
  <si>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</si>
  <si>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</si>
  <si>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</si>
  <si>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</si>
  <si>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</si>
  <si>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</si>
  <si>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</si>
  <si>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</si>
  <si>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</si>
  <si>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</si>
  <si>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</si>
  <si>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</si>
  <si>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</si>
  <si>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</si>
  <si>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</si>
  <si>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</si>
  <si>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</si>
  <si>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</si>
  <si>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</si>
  <si>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</si>
  <si>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</si>
  <si>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</si>
  <si>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</si>
  <si>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</si>
  <si>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</si>
  <si>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</si>
  <si>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</si>
  <si>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</si>
  <si>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</si>
  <si>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</si>
  <si>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</si>
  <si>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</si>
  <si>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</si>
  <si>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</si>
  <si>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</si>
  <si>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</si>
  <si>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</si>
  <si>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</si>
  <si>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</si>
  <si>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</si>
  <si>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</si>
  <si>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</si>
  <si>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</si>
  <si>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</si>
  <si>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</si>
  <si>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</si>
  <si>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</si>
  <si>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</si>
  <si>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</si>
  <si>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</si>
  <si>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</si>
  <si>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</si>
  <si>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</si>
  <si>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</si>
  <si>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</si>
  <si>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</si>
  <si>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</si>
  <si>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</si>
  <si>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</si>
  <si>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</si>
  <si>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</si>
  <si>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</si>
  <si>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</si>
  <si>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</si>
  <si>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</si>
  <si>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</si>
  <si>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</si>
  <si>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</si>
  <si>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</si>
  <si>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</si>
  <si>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</si>
  <si>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</si>
  <si>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</si>
  <si>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</si>
  <si>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</si>
  <si>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</si>
  <si>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</si>
  <si>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</si>
  <si>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</si>
  <si>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</si>
  <si>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</si>
  <si>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</si>
  <si>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</si>
  <si>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</si>
  <si>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</si>
  <si>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</si>
  <si>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</si>
  <si>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</si>
  <si>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</si>
  <si>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</si>
  <si>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</si>
  <si>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</si>
  <si>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</si>
  <si>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</si>
  <si>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</si>
  <si>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</si>
  <si>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</si>
  <si>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</si>
  <si>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</si>
  <si>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</si>
  <si>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</si>
  <si>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</si>
  <si>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</si>
  <si>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</si>
  <si>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</si>
  <si>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</si>
  <si>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</si>
  <si>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</si>
  <si>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</si>
  <si>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</si>
  <si>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</si>
  <si>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</si>
  <si>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</si>
  <si>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</si>
  <si>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</si>
  <si>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</si>
  <si>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</si>
  <si>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</si>
  <si>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</si>
  <si>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</si>
  <si>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</si>
  <si>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</si>
  <si>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</si>
  <si>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</si>
  <si>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</si>
  <si>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</si>
  <si>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</si>
  <si>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</si>
  <si>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</si>
  <si>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</si>
  <si>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</si>
  <si>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</si>
  <si>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</si>
  <si>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</si>
  <si>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</si>
  <si>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</si>
  <si>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</si>
  <si>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</si>
  <si>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</si>
  <si>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</si>
  <si>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</si>
  <si>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</si>
  <si>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</si>
  <si>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</si>
  <si>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</si>
  <si>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</si>
  <si>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</si>
  <si>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</si>
  <si>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</si>
  <si>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</si>
  <si>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</si>
  <si>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</si>
  <si>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</si>
  <si>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</si>
  <si>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</si>
  <si>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</si>
  <si>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</si>
  <si>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</si>
  <si>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</si>
  <si>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</si>
  <si>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</si>
  <si>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</si>
  <si>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</si>
  <si>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</si>
  <si>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</si>
  <si>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</si>
  <si>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</si>
  <si>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</si>
  <si>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</si>
  <si>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</si>
  <si>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</si>
  <si>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</si>
  <si>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</si>
  <si>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</si>
  <si>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</si>
  <si>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</si>
  <si>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</si>
  <si>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</si>
  <si>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</si>
  <si>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</si>
  <si>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</si>
  <si>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</si>
  <si>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</si>
  <si>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</si>
  <si>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</si>
  <si>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</si>
  <si>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</si>
  <si>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</si>
  <si>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</si>
  <si>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</si>
  <si>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</si>
  <si>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</si>
  <si>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</si>
  <si>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</si>
  <si>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</si>
  <si>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</si>
  <si>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</si>
  <si>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</si>
  <si>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</si>
  <si>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</si>
  <si>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</si>
  <si>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</si>
  <si>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</si>
  <si>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</si>
  <si>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</si>
  <si>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</si>
  <si>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</si>
  <si>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</si>
  <si>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</si>
  <si>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</si>
  <si>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</si>
  <si>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</si>
  <si>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</si>
  <si>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</si>
  <si>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</si>
  <si>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</si>
  <si>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</si>
  <si>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</si>
  <si>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</si>
  <si>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</si>
  <si>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</si>
  <si>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</si>
  <si>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</si>
  <si>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</si>
  <si>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</si>
  <si>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</si>
  <si>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</si>
  <si>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</si>
  <si>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</si>
  <si>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</si>
  <si>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</si>
  <si>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</si>
  <si>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</si>
  <si>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</si>
  <si>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</si>
  <si>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</si>
  <si>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</si>
  <si>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</si>
  <si>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</si>
  <si>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</si>
  <si>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</si>
  <si>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</si>
  <si>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</si>
  <si>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</si>
  <si>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</si>
  <si>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</si>
  <si>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</si>
  <si>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</si>
  <si>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</si>
  <si>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</si>
  <si>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</si>
  <si>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</si>
  <si>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</si>
  <si>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</si>
  <si>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</si>
  <si>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</si>
  <si>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</si>
  <si>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</si>
  <si>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</si>
  <si>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</si>
  <si>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</si>
  <si>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</si>
  <si>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</si>
  <si>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</si>
  <si>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</si>
  <si>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</si>
  <si>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</si>
  <si>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</si>
  <si>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</si>
  <si>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</si>
  <si>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</si>
  <si>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</si>
  <si>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</si>
  <si>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</si>
  <si>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</si>
  <si>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</si>
  <si>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</si>
  <si>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</si>
  <si>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</si>
  <si>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</si>
  <si>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</si>
  <si>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</si>
  <si>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</si>
  <si>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</si>
  <si>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</si>
  <si>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</si>
  <si>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</si>
  <si>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</si>
  <si>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</si>
  <si>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</si>
  <si>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</si>
  <si>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</si>
  <si>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</si>
  <si>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</si>
  <si>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</si>
  <si>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</si>
  <si>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</si>
  <si>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</si>
  <si>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</si>
  <si>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</si>
  <si>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</si>
  <si>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</si>
  <si>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</si>
  <si>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</si>
  <si>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</si>
  <si>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</si>
  <si>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</si>
  <si>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</si>
  <si>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</si>
  <si>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</si>
  <si>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</si>
  <si>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</si>
  <si>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</si>
  <si>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</si>
  <si>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</si>
  <si>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</si>
  <si>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</si>
  <si>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</si>
  <si>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</si>
  <si>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</si>
  <si>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</si>
  <si>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</si>
  <si>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</si>
  <si>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</si>
  <si>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</si>
  <si>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</si>
  <si>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</si>
  <si>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</si>
  <si>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</si>
  <si>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</si>
  <si>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</si>
  <si>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</si>
  <si>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</si>
  <si>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</si>
  <si>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</si>
  <si>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</si>
  <si>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</si>
  <si>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</si>
  <si>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</si>
  <si>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</si>
  <si>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</si>
  <si>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</si>
  <si>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</si>
  <si>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</si>
  <si>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</si>
  <si>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</si>
  <si>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</si>
  <si>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</si>
  <si>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</si>
  <si>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</si>
  <si>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</si>
  <si>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</si>
  <si>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</si>
  <si>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</si>
  <si>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</si>
  <si>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</si>
  <si>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</si>
  <si>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</si>
  <si>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</si>
  <si>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</si>
  <si>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</si>
  <si>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</si>
  <si>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</si>
  <si>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</si>
  <si>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</si>
  <si>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</si>
  <si>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</si>
  <si>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</si>
  <si>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</si>
  <si>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</si>
  <si>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</si>
  <si>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</si>
  <si>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</si>
  <si>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</si>
  <si>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</si>
  <si>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</si>
  <si>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</si>
  <si>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</si>
  <si>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</si>
  <si>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</si>
  <si>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</si>
  <si>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</si>
  <si>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</si>
  <si>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</si>
  <si>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</si>
  <si>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</si>
  <si>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</si>
  <si>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</si>
  <si>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</si>
  <si>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</si>
  <si>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</si>
  <si>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</si>
  <si>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</si>
  <si>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</si>
  <si>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</si>
  <si>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</si>
  <si>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</si>
  <si>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</si>
  <si>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</si>
  <si>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</si>
  <si>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</si>
  <si>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</si>
  <si>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</si>
  <si>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</si>
  <si>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</si>
  <si>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</si>
  <si>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</si>
  <si>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</si>
  <si>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</si>
  <si>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</si>
  <si>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</si>
  <si>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</si>
  <si>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</si>
  <si>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</si>
  <si>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</si>
  <si>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</si>
  <si>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</si>
  <si>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</si>
  <si>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</si>
  <si>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</si>
  <si>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</si>
  <si>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</si>
  <si>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</si>
  <si>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</si>
  <si>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</si>
  <si>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</si>
  <si>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</si>
  <si>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</si>
  <si>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</si>
  <si>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</si>
  <si>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</si>
  <si>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</si>
  <si>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</si>
  <si>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</si>
  <si>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</si>
  <si>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</si>
  <si>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</si>
  <si>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</si>
  <si>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</si>
  <si>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</si>
  <si>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</si>
  <si>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</si>
  <si>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</si>
  <si>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</si>
  <si>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</si>
  <si>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</si>
  <si>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</si>
  <si>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</si>
  <si>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</si>
  <si>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</si>
  <si>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</si>
  <si>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</si>
  <si>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</si>
  <si>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</si>
  <si>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</si>
  <si>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</si>
  <si>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</si>
  <si>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</si>
  <si>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</si>
  <si>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</si>
  <si>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</si>
  <si>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</si>
  <si>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</si>
  <si>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</si>
  <si>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</si>
  <si>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</si>
  <si>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</si>
  <si>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</si>
  <si>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</si>
  <si>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</si>
  <si>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</si>
  <si>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</si>
  <si>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</si>
  <si>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</si>
  <si>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</si>
  <si>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</si>
  <si>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</si>
  <si>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</si>
  <si>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</si>
  <si>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</si>
  <si>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</si>
  <si>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</si>
  <si>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</si>
  <si>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</si>
  <si>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</si>
  <si>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</si>
  <si>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</si>
  <si>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</si>
  <si>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</si>
  <si>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</si>
  <si>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</si>
  <si>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</si>
  <si>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</si>
  <si>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</si>
  <si>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</si>
  <si>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</si>
  <si>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</si>
  <si>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</si>
  <si>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</si>
  <si>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</si>
  <si>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</si>
  <si>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</si>
  <si>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</si>
  <si>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</si>
  <si>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</si>
  <si>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</si>
  <si>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</si>
  <si>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</si>
  <si>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</si>
  <si>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</si>
  <si>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</si>
  <si>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</si>
  <si>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</si>
  <si>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</si>
  <si>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</si>
  <si>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</si>
  <si>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</si>
  <si>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</si>
  <si>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</si>
  <si>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</si>
  <si>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</si>
  <si>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</si>
  <si>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</si>
  <si>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</si>
  <si>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</si>
  <si>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</si>
  <si>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</si>
  <si>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</si>
  <si>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</si>
  <si>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</si>
  <si>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</si>
  <si>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</si>
  <si>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</si>
  <si>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</si>
  <si>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</si>
  <si>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</si>
  <si>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</si>
  <si>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</si>
  <si>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</si>
  <si>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</si>
  <si>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</si>
  <si>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</si>
  <si>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</si>
  <si>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</si>
  <si>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</si>
  <si>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</si>
  <si>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</si>
  <si>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</si>
  <si>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</si>
  <si>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</si>
  <si>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</si>
  <si>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</si>
  <si>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</si>
  <si>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</si>
  <si>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</si>
  <si>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</si>
  <si>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</si>
  <si>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</si>
  <si>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</si>
  <si>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</si>
  <si>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</si>
  <si>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</si>
  <si>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</si>
  <si>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</si>
  <si>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</si>
  <si>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</si>
  <si>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</si>
  <si>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</si>
  <si>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</si>
  <si>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</si>
  <si>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</si>
  <si>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</si>
  <si>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</si>
  <si>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</si>
  <si>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</si>
  <si>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</si>
  <si>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</si>
  <si>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</si>
  <si>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</si>
  <si>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</si>
  <si>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</si>
  <si>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</si>
  <si>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</si>
  <si>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</si>
  <si>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</si>
  <si>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</si>
  <si>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</si>
  <si>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</si>
  <si>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</si>
  <si>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</si>
  <si>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</si>
  <si>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</si>
  <si>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</si>
  <si>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</si>
  <si>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</si>
  <si>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</si>
  <si>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</si>
  <si>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</si>
  <si>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</si>
  <si>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</si>
  <si>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</si>
  <si>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</si>
  <si>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</si>
  <si>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</si>
  <si>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</si>
  <si>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</si>
  <si>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</si>
  <si>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</si>
  <si>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</si>
  <si>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</si>
  <si>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</si>
  <si>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</si>
  <si>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</si>
  <si>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</si>
  <si>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</si>
  <si>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</si>
  <si>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</si>
  <si>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</si>
  <si>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</si>
  <si>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</si>
  <si>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</si>
  <si>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</si>
  <si>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</si>
  <si>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</si>
  <si>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</si>
  <si>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</si>
  <si>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</si>
  <si>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</si>
  <si>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</si>
  <si>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</si>
  <si>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</si>
  <si>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</si>
  <si>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</si>
  <si>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</si>
  <si>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</si>
  <si>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</si>
  <si>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</si>
  <si>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</si>
  <si>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</si>
  <si>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</si>
  <si>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</si>
  <si>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</si>
  <si>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</si>
  <si>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</si>
  <si>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</si>
  <si>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</si>
  <si>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</si>
  <si>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</si>
  <si>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</si>
  <si>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</si>
  <si>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</si>
  <si>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</si>
  <si>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</si>
  <si>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</si>
  <si>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</si>
  <si>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</si>
  <si>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</si>
  <si>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</si>
  <si>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</si>
  <si>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</si>
  <si>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</si>
  <si>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</si>
  <si>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</si>
  <si>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</si>
  <si>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</si>
  <si>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</si>
  <si>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</si>
  <si>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</si>
  <si>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</si>
  <si>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</si>
  <si>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</si>
  <si>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</si>
  <si>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</si>
  <si>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</si>
  <si>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</si>
  <si>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</si>
  <si>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</si>
  <si>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</si>
  <si>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</si>
  <si>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</si>
  <si>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</si>
  <si>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</si>
  <si>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</si>
  <si>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</si>
  <si>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</si>
  <si>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</si>
  <si>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</si>
  <si>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</si>
  <si>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</si>
  <si>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</si>
  <si>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</si>
  <si>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</si>
  <si>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</si>
  <si>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</si>
  <si>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</si>
  <si>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</si>
  <si>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</si>
  <si>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</si>
  <si>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</si>
  <si>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</si>
  <si>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</si>
  <si>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</si>
  <si>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</si>
  <si>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</si>
  <si>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</si>
  <si>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</si>
  <si>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</si>
  <si>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</si>
  <si>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</si>
  <si>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</si>
  <si>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</si>
  <si>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</si>
  <si>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</si>
  <si>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</si>
  <si>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</si>
  <si>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</si>
  <si>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</si>
  <si>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</si>
  <si>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</si>
  <si>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</si>
  <si>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</si>
  <si>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</si>
  <si>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</si>
  <si>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</si>
  <si>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</si>
  <si>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</si>
  <si>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</si>
  <si>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</si>
  <si>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</si>
  <si>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</si>
  <si>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</si>
  <si>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</si>
  <si>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</si>
  <si>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</si>
  <si>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</si>
  <si>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</si>
  <si>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</si>
  <si>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</si>
  <si>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</si>
  <si>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</si>
  <si>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</si>
  <si>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</si>
  <si>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</si>
  <si>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</si>
  <si>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</si>
  <si>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</si>
  <si>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</si>
  <si>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</si>
  <si>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</si>
  <si>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</si>
  <si>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</si>
  <si>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</si>
  <si>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</si>
  <si>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</si>
  <si>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</si>
  <si>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</si>
  <si>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</si>
  <si>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</si>
  <si>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</si>
  <si>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</si>
  <si>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</si>
  <si>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</si>
  <si>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</si>
  <si>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</si>
  <si>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</si>
  <si>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</si>
  <si>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</si>
  <si>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</si>
  <si>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</si>
  <si>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</si>
  <si>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</si>
  <si>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</si>
  <si>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</si>
  <si>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</si>
  <si>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</si>
  <si>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</si>
  <si>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</si>
  <si>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</si>
  <si>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</si>
  <si>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</si>
  <si>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</si>
  <si>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</si>
  <si>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</si>
  <si>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</si>
  <si>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</si>
  <si>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</si>
  <si>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</si>
  <si>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</si>
  <si>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</si>
  <si>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</si>
  <si>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</si>
  <si>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</si>
  <si>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</si>
  <si>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</si>
  <si>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</si>
  <si>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</si>
  <si>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</si>
  <si>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</si>
  <si>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</si>
  <si>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</si>
  <si>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</si>
  <si>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</si>
  <si>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</si>
  <si>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</si>
  <si>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</si>
  <si>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</si>
  <si>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</si>
  <si>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</si>
  <si>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</si>
  <si>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</si>
  <si>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</si>
  <si>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</si>
  <si>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</si>
  <si>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</si>
  <si>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</si>
  <si>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</si>
  <si>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</si>
  <si>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</si>
  <si>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</si>
  <si>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</si>
  <si>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</si>
  <si>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</si>
  <si>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</si>
  <si>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</si>
  <si>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</si>
  <si>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</si>
  <si>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</si>
  <si>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</si>
  <si>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</si>
  <si>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</si>
  <si>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</si>
  <si>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</si>
  <si>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</si>
  <si>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</si>
  <si>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</si>
  <si>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</si>
  <si>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</si>
  <si>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</si>
  <si>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</si>
  <si>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</si>
  <si>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</si>
  <si>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</si>
  <si>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</si>
  <si>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</si>
  <si>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</si>
  <si>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</si>
  <si>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</si>
  <si>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</si>
  <si>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</si>
  <si>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</si>
  <si>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</si>
  <si>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</si>
  <si>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</si>
  <si>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</si>
  <si>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</si>
  <si>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</si>
  <si>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</si>
  <si>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</si>
  <si>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</si>
  <si>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</si>
  <si>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</si>
  <si>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</si>
  <si>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</si>
  <si>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</si>
  <si>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</si>
  <si>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</si>
  <si>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</si>
  <si>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</si>
  <si>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</si>
  <si>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</si>
  <si>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</si>
  <si>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</si>
  <si>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</si>
  <si>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</si>
  <si>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</si>
  <si>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</si>
  <si>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</si>
  <si>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</si>
  <si>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</si>
  <si>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</si>
  <si>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</si>
  <si>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</si>
  <si>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</si>
  <si>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</si>
  <si>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</si>
  <si>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</si>
  <si>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</si>
  <si>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</si>
  <si>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</si>
  <si>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</si>
  <si>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</si>
  <si>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</si>
  <si>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</si>
  <si>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</si>
  <si>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</si>
  <si>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</si>
  <si>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</si>
  <si>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</si>
  <si>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</si>
  <si>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</si>
  <si>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</si>
  <si>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</si>
  <si>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</si>
  <si>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</si>
  <si>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</si>
  <si>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</si>
  <si>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</si>
  <si>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</si>
  <si>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</si>
  <si>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</si>
  <si>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</si>
  <si>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</si>
  <si>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</si>
  <si>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</si>
  <si>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</si>
  <si>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</si>
  <si>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</si>
  <si>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</si>
  <si>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</si>
  <si>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</si>
  <si>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</si>
  <si>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</si>
  <si>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</si>
  <si>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</si>
  <si>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</si>
  <si>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</si>
  <si>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</si>
  <si>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Small Planet Airlines UAB</t>
  </si>
  <si>
    <t>Small Planet (EY)</t>
  </si>
  <si>
    <t>LLC</t>
  </si>
  <si>
    <t>LT.AOC.12</t>
  </si>
  <si>
    <t>CA-1</t>
  </si>
  <si>
    <t>J. Basanavičiaus g. 15</t>
  </si>
  <si>
    <t>Vilnius</t>
  </si>
  <si>
    <t>LT-03108</t>
  </si>
  <si>
    <t xml:space="preserve">info@smallplanet.aero </t>
  </si>
  <si>
    <t>VERIFAVIA (UK) Ltd</t>
  </si>
  <si>
    <t>London</t>
  </si>
  <si>
    <t>09-03-2015</t>
  </si>
  <si>
    <t>A320</t>
  </si>
  <si>
    <t>LIMC</t>
  </si>
  <si>
    <t>EFRO</t>
  </si>
  <si>
    <t>EYVI</t>
  </si>
  <si>
    <t>LIME</t>
  </si>
  <si>
    <t>LOWS</t>
  </si>
  <si>
    <t>EPWA</t>
  </si>
  <si>
    <t>EYKA</t>
  </si>
  <si>
    <t>ESSA</t>
  </si>
  <si>
    <t>LFBT</t>
  </si>
  <si>
    <t>LGSA</t>
  </si>
  <si>
    <t>EKCH</t>
  </si>
  <si>
    <t>EPKT</t>
  </si>
  <si>
    <t>EGSS</t>
  </si>
  <si>
    <t>EDLP</t>
  </si>
  <si>
    <t>LGIR</t>
  </si>
  <si>
    <t>LIPX</t>
  </si>
  <si>
    <t>LFPG</t>
  </si>
  <si>
    <t>LEBL</t>
  </si>
  <si>
    <t>LCLK</t>
  </si>
  <si>
    <t>LICC</t>
  </si>
  <si>
    <t>LIRN</t>
  </si>
  <si>
    <t>LGRP</t>
  </si>
  <si>
    <t>LBWN</t>
  </si>
  <si>
    <t>LGKR</t>
  </si>
  <si>
    <t>LEMG</t>
  </si>
  <si>
    <t>EPGD</t>
  </si>
  <si>
    <t>LEPA</t>
  </si>
  <si>
    <t>LBBG</t>
  </si>
  <si>
    <t>EHAM</t>
  </si>
  <si>
    <t>LPPT</t>
  </si>
  <si>
    <t>LGAV</t>
  </si>
  <si>
    <t>LIEE</t>
  </si>
  <si>
    <t>LIEO</t>
  </si>
  <si>
    <t>EDDP</t>
  </si>
  <si>
    <t>LPFR</t>
  </si>
  <si>
    <t>EGPF</t>
  </si>
  <si>
    <t>EFTP</t>
  </si>
  <si>
    <t>LFLL</t>
  </si>
  <si>
    <t>EKBI</t>
  </si>
  <si>
    <t>LFBD</t>
  </si>
  <si>
    <t>LFRS</t>
  </si>
  <si>
    <t>LEAM</t>
  </si>
  <si>
    <t>LDDU</t>
  </si>
  <si>
    <t>LFBO</t>
  </si>
  <si>
    <t>LFML</t>
  </si>
  <si>
    <t>LFLX</t>
  </si>
  <si>
    <t>LGRX</t>
  </si>
  <si>
    <t>N1 7GU</t>
  </si>
  <si>
    <t xml:space="preserve">20-22 Wenlock Road </t>
  </si>
  <si>
    <t>EDDV</t>
  </si>
  <si>
    <t>LBSF</t>
  </si>
  <si>
    <t>LHBP</t>
  </si>
  <si>
    <t>LMML</t>
  </si>
  <si>
    <t>LZIB</t>
  </si>
  <si>
    <t>LDPL</t>
  </si>
  <si>
    <t>LFKJ</t>
  </si>
  <si>
    <t>LFRN</t>
  </si>
  <si>
    <t>LFST</t>
  </si>
  <si>
    <t>A321</t>
  </si>
  <si>
    <t>AirExplore</t>
  </si>
  <si>
    <t>GetJet Airlines</t>
  </si>
  <si>
    <t>GCLP</t>
  </si>
  <si>
    <t>GCTS</t>
  </si>
  <si>
    <t>GCFV</t>
  </si>
  <si>
    <t>B763</t>
  </si>
  <si>
    <t>B738</t>
  </si>
  <si>
    <t>EDDK</t>
  </si>
  <si>
    <t>EDDL</t>
  </si>
  <si>
    <t>EETN</t>
  </si>
  <si>
    <t>EFHK</t>
  </si>
  <si>
    <t>EFJY</t>
  </si>
  <si>
    <t>EFJO</t>
  </si>
  <si>
    <t>EFKE</t>
  </si>
  <si>
    <t>EFKK</t>
  </si>
  <si>
    <t>EFKS</t>
  </si>
  <si>
    <t>EFKU</t>
  </si>
  <si>
    <t>EFLP</t>
  </si>
  <si>
    <t>EFOU</t>
  </si>
  <si>
    <t>EFPO</t>
  </si>
  <si>
    <t>EFSA</t>
  </si>
  <si>
    <t>EFTU</t>
  </si>
  <si>
    <t>EFVA</t>
  </si>
  <si>
    <t>EYPA</t>
  </si>
  <si>
    <t>EKYT</t>
  </si>
  <si>
    <t>ENBO</t>
  </si>
  <si>
    <t>ENEV</t>
  </si>
  <si>
    <t>ESGG</t>
  </si>
  <si>
    <t>ESNN</t>
  </si>
  <si>
    <t>ESNS</t>
  </si>
  <si>
    <t>ESNU</t>
  </si>
  <si>
    <t>ESNZ</t>
  </si>
  <si>
    <t>ESPA</t>
  </si>
  <si>
    <t>ESSD</t>
  </si>
  <si>
    <t>ESTA</t>
  </si>
  <si>
    <t>LCPH</t>
  </si>
  <si>
    <t>LDSP</t>
  </si>
  <si>
    <t>LDZD</t>
  </si>
  <si>
    <t>LFBV</t>
  </si>
  <si>
    <t>LGIO</t>
  </si>
  <si>
    <t>LGMT</t>
  </si>
  <si>
    <t>LGST</t>
  </si>
  <si>
    <t>LGTS</t>
  </si>
  <si>
    <t>LIPY</t>
  </si>
  <si>
    <t>LOWK</t>
  </si>
  <si>
    <t>LPPS</t>
  </si>
  <si>
    <t>LRCK</t>
  </si>
  <si>
    <t>LFMN</t>
  </si>
  <si>
    <t>EGMC</t>
  </si>
  <si>
    <t>EBCI</t>
  </si>
  <si>
    <t>LPMA</t>
  </si>
  <si>
    <t>B735</t>
  </si>
  <si>
    <t>9HMAC</t>
  </si>
  <si>
    <t>DASPC</t>
  </si>
  <si>
    <t>B752</t>
  </si>
  <si>
    <t>ECHDS</t>
  </si>
  <si>
    <t>ECLZO</t>
  </si>
  <si>
    <t>ECMTV</t>
  </si>
  <si>
    <t>ESSAK</t>
  </si>
  <si>
    <t>ESSAM</t>
  </si>
  <si>
    <t>INEOX</t>
  </si>
  <si>
    <t>LYFOX</t>
  </si>
  <si>
    <t>B733</t>
  </si>
  <si>
    <t>LYGGC</t>
  </si>
  <si>
    <t>B734</t>
  </si>
  <si>
    <t>LYGTW</t>
  </si>
  <si>
    <t>LYMGC</t>
  </si>
  <si>
    <t>LYONJ</t>
  </si>
  <si>
    <t>LYONL</t>
  </si>
  <si>
    <t>LYPGC</t>
  </si>
  <si>
    <t>LYSPA</t>
  </si>
  <si>
    <t>LYSPB</t>
  </si>
  <si>
    <t>LYSPC</t>
  </si>
  <si>
    <t>LYSPD</t>
  </si>
  <si>
    <t>LYSPF</t>
  </si>
  <si>
    <t>LYSPI</t>
  </si>
  <si>
    <t>LYSPJ</t>
  </si>
  <si>
    <t>LYSPK</t>
  </si>
  <si>
    <t>MD82</t>
  </si>
  <si>
    <t>LZADV</t>
  </si>
  <si>
    <t>LZBHG</t>
  </si>
  <si>
    <t>LZLDS</t>
  </si>
  <si>
    <t>OMGTD</t>
  </si>
  <si>
    <t>OMGTE</t>
  </si>
  <si>
    <t>OMIEX</t>
  </si>
  <si>
    <t>PHCDE</t>
  </si>
  <si>
    <t>SPHAB</t>
  </si>
  <si>
    <t>SPHAC</t>
  </si>
  <si>
    <t>SPHAD</t>
  </si>
  <si>
    <t>SPHAG</t>
  </si>
  <si>
    <t>SPHAH</t>
  </si>
  <si>
    <t>SPHAI</t>
  </si>
  <si>
    <t>SPHAW</t>
  </si>
  <si>
    <t>SPHAX</t>
  </si>
  <si>
    <t>SPHAZ</t>
  </si>
  <si>
    <t>SXODS</t>
  </si>
  <si>
    <t>Maleth-Aero</t>
  </si>
  <si>
    <t>Small Planet Airlines Gmbh</t>
  </si>
  <si>
    <t>Privilege Style</t>
  </si>
  <si>
    <t>AlbaStar</t>
  </si>
  <si>
    <t>SmartLynx</t>
  </si>
  <si>
    <t>Neos</t>
  </si>
  <si>
    <t>ALK Airlines</t>
  </si>
  <si>
    <t>BH Air</t>
  </si>
  <si>
    <t>Bulgarian Air Charter</t>
  </si>
  <si>
    <t>Go2Sky</t>
  </si>
  <si>
    <t>Corendon Airlines</t>
  </si>
  <si>
    <t>Small Planet Airlines S.p.z.o.o.</t>
  </si>
  <si>
    <t>Orange2fly</t>
  </si>
  <si>
    <t>B735, A321, B752, B763, B738, A320, B733, B734, MD82</t>
  </si>
  <si>
    <t>Egle</t>
  </si>
  <si>
    <t>Sakale</t>
  </si>
  <si>
    <t>Consultant</t>
  </si>
  <si>
    <t>egle.sakale@gmail.com</t>
  </si>
  <si>
    <t>Beata</t>
  </si>
  <si>
    <t>Kusova</t>
  </si>
  <si>
    <t>beata.kusova@verifavia.com</t>
  </si>
  <si>
    <t>Lost</t>
  </si>
  <si>
    <t>missing fuel data</t>
  </si>
  <si>
    <t>Small emitter tool</t>
  </si>
  <si>
    <t>EGDX</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</si>
</sst>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 numFmtId="196" formatCode="#,##0.000_ ;[Red]\-#,##0.000\ "/>
    <numFmt numFmtId="197" formatCode="0.000"/>
    <numFmt numFmtId="198" formatCode="#,##0.0000_ ;[Red]\-#,##0.0000\ "/>
    <numFmt numFmtId="199" formatCode="0.0"/>
    <numFmt numFmtId="200" formatCode="#,##0.000"/>
  </numFmts>
  <fonts count="10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
      <patternFill patternType="solid">
        <fgColor theme="9" tint="0.3999800086021423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top style="thin"/>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8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4" fillId="0" borderId="0" applyNumberFormat="0" applyFill="0" applyBorder="0" applyAlignment="0" applyProtection="0"/>
    <xf numFmtId="0" fontId="85" fillId="0" borderId="14" applyNumberFormat="0" applyFill="0" applyAlignment="0" applyProtection="0"/>
    <xf numFmtId="0" fontId="25" fillId="0" borderId="0" applyNumberFormat="0" applyFill="0" applyBorder="0" applyAlignment="0" applyProtection="0"/>
    <xf numFmtId="0" fontId="86" fillId="33" borderId="15" applyNumberFormat="0" applyAlignment="0" applyProtection="0"/>
  </cellStyleXfs>
  <cellXfs count="653">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3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38" xfId="69" applyBorder="1" applyAlignment="1" applyProtection="1">
      <alignment horizontal="center" vertical="top"/>
      <protection/>
    </xf>
    <xf numFmtId="0" fontId="24" fillId="0" borderId="39"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9" xfId="69" applyBorder="1" applyProtection="1">
      <alignment/>
      <protection/>
    </xf>
    <xf numFmtId="0" fontId="2" fillId="37" borderId="0" xfId="69" applyFont="1" applyFill="1" applyBorder="1" applyAlignment="1" applyProtection="1">
      <alignment horizontal="left"/>
      <protection/>
    </xf>
    <xf numFmtId="0" fontId="6" fillId="30" borderId="38" xfId="69" applyFont="1" applyFill="1" applyBorder="1" applyAlignment="1" applyProtection="1">
      <alignment horizontal="center" vertical="top"/>
      <protection locked="0"/>
    </xf>
    <xf numFmtId="2" fontId="5" fillId="30" borderId="38" xfId="69" applyNumberFormat="1" applyFont="1" applyFill="1" applyBorder="1" applyAlignment="1" applyProtection="1">
      <alignment horizontal="center" vertical="top"/>
      <protection locked="0"/>
    </xf>
    <xf numFmtId="185" fontId="0" fillId="30" borderId="38" xfId="69" applyNumberFormat="1" applyFill="1" applyBorder="1" applyAlignment="1" applyProtection="1">
      <alignment vertical="top"/>
      <protection locked="0"/>
    </xf>
    <xf numFmtId="185" fontId="6" fillId="30" borderId="38" xfId="69" applyNumberFormat="1" applyFont="1" applyFill="1" applyBorder="1" applyAlignment="1" applyProtection="1">
      <alignment vertical="top"/>
      <protection locked="0"/>
    </xf>
    <xf numFmtId="0" fontId="5" fillId="30" borderId="38" xfId="69" applyNumberFormat="1" applyFont="1" applyFill="1" applyBorder="1" applyAlignment="1" applyProtection="1">
      <alignment vertical="top"/>
      <protection locked="0"/>
    </xf>
    <xf numFmtId="185" fontId="53" fillId="30" borderId="38" xfId="69" applyNumberFormat="1" applyFont="1" applyFill="1" applyBorder="1" applyAlignment="1" applyProtection="1">
      <alignment vertical="top"/>
      <protection locked="0"/>
    </xf>
    <xf numFmtId="14" fontId="0" fillId="30" borderId="38" xfId="69" applyNumberFormat="1" applyFill="1" applyBorder="1" applyAlignment="1" applyProtection="1">
      <alignment horizontal="center" vertical="top" wrapText="1"/>
      <protection locked="0"/>
    </xf>
    <xf numFmtId="0" fontId="0" fillId="30" borderId="38" xfId="69" applyNumberFormat="1" applyFont="1" applyFill="1" applyBorder="1" applyAlignment="1" applyProtection="1">
      <alignment vertical="top" wrapText="1"/>
      <protection locked="0"/>
    </xf>
    <xf numFmtId="0" fontId="0" fillId="30" borderId="38" xfId="69" applyFill="1" applyBorder="1" applyAlignment="1" applyProtection="1">
      <alignment vertical="top" wrapText="1"/>
      <protection locked="0"/>
    </xf>
    <xf numFmtId="14" fontId="0" fillId="30" borderId="38"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9"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38" xfId="69" applyBorder="1" applyAlignment="1" applyProtection="1">
      <alignment/>
      <protection/>
    </xf>
    <xf numFmtId="0" fontId="3" fillId="0" borderId="3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17"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5"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5" fontId="5" fillId="34" borderId="38" xfId="69" applyNumberFormat="1" applyFont="1" applyFill="1" applyBorder="1" applyAlignment="1" applyProtection="1">
      <alignment horizontal="right" vertical="center"/>
      <protection/>
    </xf>
    <xf numFmtId="0" fontId="5" fillId="34" borderId="3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5" fontId="5" fillId="30" borderId="38" xfId="69" applyNumberFormat="1" applyFont="1" applyFill="1" applyBorder="1" applyAlignment="1" applyProtection="1">
      <alignment horizontal="right" vertical="center"/>
      <protection locked="0"/>
    </xf>
    <xf numFmtId="0" fontId="5" fillId="30" borderId="3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17" xfId="69" applyNumberFormat="1" applyFont="1" applyFill="1" applyBorder="1" applyAlignment="1" applyProtection="1">
      <alignment vertical="top"/>
      <protection/>
    </xf>
    <xf numFmtId="0" fontId="0" fillId="34" borderId="41"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8" xfId="69" applyFont="1" applyFill="1" applyBorder="1" applyAlignment="1" applyProtection="1">
      <alignment vertical="top"/>
      <protection/>
    </xf>
    <xf numFmtId="185" fontId="5" fillId="39" borderId="3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29" xfId="69" applyFont="1" applyFill="1" applyBorder="1" applyAlignment="1" applyProtection="1">
      <alignment horizontal="center" vertical="top" wrapText="1"/>
      <protection/>
    </xf>
    <xf numFmtId="0" fontId="0" fillId="38" borderId="3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42"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38" xfId="69" applyNumberFormat="1" applyFont="1" applyBorder="1" applyAlignment="1" applyProtection="1">
      <alignment horizontal="center" vertical="top"/>
      <protection/>
    </xf>
    <xf numFmtId="2" fontId="47"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wrapText="1"/>
      <protection/>
    </xf>
    <xf numFmtId="0" fontId="0" fillId="38" borderId="0" xfId="69" applyFill="1" applyAlignment="1" applyProtection="1">
      <alignment vertical="center"/>
      <protection/>
    </xf>
    <xf numFmtId="185" fontId="3" fillId="4" borderId="43"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5" fontId="0" fillId="4" borderId="3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41" xfId="69" applyFont="1" applyBorder="1" applyAlignment="1" applyProtection="1">
      <alignment vertical="top"/>
      <protection/>
    </xf>
    <xf numFmtId="0" fontId="6" fillId="0" borderId="3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5"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30" xfId="69" applyNumberFormat="1" applyFont="1" applyBorder="1" applyAlignment="1" applyProtection="1">
      <alignment vertical="top"/>
      <protection/>
    </xf>
    <xf numFmtId="0" fontId="6" fillId="0" borderId="31"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36" xfId="69" applyNumberFormat="1" applyFont="1" applyBorder="1" applyAlignment="1" applyProtection="1">
      <alignment vertical="top"/>
      <protection/>
    </xf>
    <xf numFmtId="0" fontId="6" fillId="0" borderId="37"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wrapText="1"/>
      <protection/>
    </xf>
    <xf numFmtId="0" fontId="60" fillId="0" borderId="38" xfId="69" applyNumberFormat="1" applyFont="1" applyFill="1" applyBorder="1" applyAlignment="1" applyProtection="1">
      <alignment horizontal="center" vertical="top" wrapText="1"/>
      <protection/>
    </xf>
    <xf numFmtId="0" fontId="6" fillId="0" borderId="3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17"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17"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38" xfId="69" applyNumberFormat="1" applyFont="1" applyBorder="1" applyAlignment="1" applyProtection="1">
      <alignment vertical="top"/>
      <protection/>
    </xf>
    <xf numFmtId="0" fontId="6" fillId="0" borderId="3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41" xfId="69" applyNumberFormat="1" applyFont="1" applyFill="1" applyBorder="1" applyAlignment="1" applyProtection="1">
      <alignment vertical="top"/>
      <protection/>
    </xf>
    <xf numFmtId="185" fontId="6" fillId="0" borderId="41" xfId="69" applyNumberFormat="1" applyFont="1" applyFill="1" applyBorder="1" applyAlignment="1" applyProtection="1">
      <alignment vertical="top"/>
      <protection/>
    </xf>
    <xf numFmtId="185" fontId="6" fillId="0" borderId="17"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40" xfId="69" applyNumberFormat="1" applyFont="1" applyBorder="1" applyAlignment="1" applyProtection="1">
      <alignment vertical="top"/>
      <protection/>
    </xf>
    <xf numFmtId="0" fontId="0" fillId="0" borderId="4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44" xfId="69" applyFont="1" applyBorder="1" applyAlignment="1" applyProtection="1">
      <alignment vertical="top"/>
      <protection/>
    </xf>
    <xf numFmtId="0" fontId="0" fillId="0" borderId="17" xfId="69" applyBorder="1" applyAlignment="1" applyProtection="1">
      <alignment vertical="center"/>
      <protection/>
    </xf>
    <xf numFmtId="193" fontId="6" fillId="36" borderId="38" xfId="69" applyNumberFormat="1" applyFont="1" applyFill="1" applyBorder="1" applyAlignment="1" applyProtection="1">
      <alignment horizontal="center" vertical="top"/>
      <protection/>
    </xf>
    <xf numFmtId="193" fontId="5" fillId="31" borderId="38" xfId="69" applyNumberFormat="1" applyFont="1" applyFill="1" applyBorder="1" applyAlignment="1" applyProtection="1">
      <alignment horizontal="center" vertical="top"/>
      <protection locked="0"/>
    </xf>
    <xf numFmtId="185" fontId="5"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alignment horizontal="center" vertical="top"/>
      <protection/>
    </xf>
    <xf numFmtId="2" fontId="5" fillId="0" borderId="38" xfId="69" applyNumberFormat="1" applyFont="1" applyBorder="1" applyAlignment="1" applyProtection="1">
      <alignment horizontal="center" vertical="top"/>
      <protection/>
    </xf>
    <xf numFmtId="2" fontId="47" fillId="30" borderId="38" xfId="69" applyNumberFormat="1" applyFont="1" applyFill="1" applyBorder="1" applyAlignment="1" applyProtection="1">
      <alignment horizontal="center" vertical="top"/>
      <protection locked="0"/>
    </xf>
    <xf numFmtId="2" fontId="6" fillId="30" borderId="38" xfId="69" applyNumberFormat="1" applyFont="1" applyFill="1" applyBorder="1" applyAlignment="1" applyProtection="1">
      <alignment horizontal="center" vertical="top"/>
      <protection locked="0"/>
    </xf>
    <xf numFmtId="0" fontId="0" fillId="0" borderId="38" xfId="69" applyBorder="1" applyAlignment="1" applyProtection="1">
      <alignment vertical="center"/>
      <protection/>
    </xf>
    <xf numFmtId="0" fontId="0" fillId="34" borderId="0" xfId="0" applyFill="1" applyBorder="1" applyAlignment="1" applyProtection="1">
      <alignment vertical="top"/>
      <protection/>
    </xf>
    <xf numFmtId="0" fontId="6" fillId="36" borderId="38" xfId="69" applyFont="1" applyFill="1" applyBorder="1" applyAlignment="1" applyProtection="1">
      <alignment horizontal="center" vertical="top"/>
      <protection/>
    </xf>
    <xf numFmtId="0" fontId="0" fillId="38" borderId="0" xfId="69" applyFont="1" applyFill="1" applyAlignment="1" applyProtection="1" quotePrefix="1">
      <alignment vertical="top"/>
      <protection/>
    </xf>
    <xf numFmtId="0" fontId="0" fillId="38" borderId="43" xfId="69" applyFont="1" applyFill="1" applyBorder="1" applyAlignment="1" applyProtection="1">
      <alignment vertical="top"/>
      <protection/>
    </xf>
    <xf numFmtId="0" fontId="87" fillId="36" borderId="38" xfId="69" applyFont="1" applyFill="1" applyBorder="1" applyAlignment="1" applyProtection="1">
      <alignment horizontal="center" vertical="top" wrapText="1"/>
      <protection/>
    </xf>
    <xf numFmtId="0" fontId="87" fillId="36" borderId="2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38" xfId="69" applyFont="1" applyFill="1" applyBorder="1" applyAlignment="1" applyProtection="1">
      <alignment vertical="top" wrapText="1"/>
      <protection/>
    </xf>
    <xf numFmtId="0" fontId="0" fillId="31" borderId="38" xfId="69" applyFont="1" applyFill="1" applyBorder="1" applyAlignment="1" applyProtection="1">
      <alignment vertical="top" wrapText="1"/>
      <protection locked="0"/>
    </xf>
    <xf numFmtId="185" fontId="6"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quotePrefix="1">
      <alignment vertical="top"/>
      <protection/>
    </xf>
    <xf numFmtId="185" fontId="0" fillId="4" borderId="38" xfId="69" applyNumberFormat="1" applyFill="1" applyBorder="1" applyAlignment="1" applyProtection="1">
      <alignment vertical="top"/>
      <protection/>
    </xf>
    <xf numFmtId="0" fontId="0" fillId="39" borderId="33" xfId="69" applyNumberFormat="1" applyFill="1" applyBorder="1" applyAlignment="1" applyProtection="1">
      <alignment vertical="top"/>
      <protection/>
    </xf>
    <xf numFmtId="185" fontId="27" fillId="36" borderId="38" xfId="69" applyNumberFormat="1" applyFont="1" applyFill="1" applyBorder="1" applyAlignment="1" applyProtection="1">
      <alignment vertical="top"/>
      <protection/>
    </xf>
    <xf numFmtId="185" fontId="6" fillId="39" borderId="38" xfId="69" applyNumberFormat="1" applyFont="1" applyFill="1" applyBorder="1" applyAlignment="1" applyProtection="1">
      <alignment vertical="top"/>
      <protection/>
    </xf>
    <xf numFmtId="0" fontId="3" fillId="31" borderId="38" xfId="69" applyFont="1" applyFill="1" applyBorder="1" applyAlignment="1" applyProtection="1">
      <alignment horizontal="center" vertical="top"/>
      <protection locked="0"/>
    </xf>
    <xf numFmtId="185" fontId="6" fillId="36" borderId="3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3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3" fillId="34" borderId="39" xfId="69" applyFont="1" applyFill="1" applyBorder="1" applyAlignment="1" applyProtection="1">
      <alignment horizontal="left" vertical="top" wrapText="1"/>
      <protection/>
    </xf>
    <xf numFmtId="0" fontId="60" fillId="0" borderId="38" xfId="69" applyNumberFormat="1"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8"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42" xfId="69"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9" applyFont="1" applyBorder="1" applyAlignment="1" applyProtection="1">
      <alignment horizontal="left" vertical="top" wrapText="1"/>
      <protection/>
    </xf>
    <xf numFmtId="0" fontId="5" fillId="0" borderId="3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8" xfId="69" applyNumberFormat="1" applyFont="1" applyBorder="1" applyAlignment="1" applyProtection="1">
      <alignment horizontal="left" vertical="top"/>
      <protection/>
    </xf>
    <xf numFmtId="0" fontId="6" fillId="0" borderId="38" xfId="69" applyNumberFormat="1" applyFont="1" applyFill="1" applyBorder="1" applyAlignment="1" applyProtection="1">
      <alignment horizontal="left" vertical="top"/>
      <protection/>
    </xf>
    <xf numFmtId="0" fontId="6" fillId="0" borderId="38" xfId="69" applyNumberFormat="1" applyFont="1" applyFill="1" applyBorder="1" applyAlignment="1" applyProtection="1">
      <alignment horizontal="left" vertical="top" wrapText="1"/>
      <protection/>
    </xf>
    <xf numFmtId="0" fontId="60" fillId="0" borderId="38" xfId="69" applyNumberFormat="1" applyFont="1" applyFill="1" applyBorder="1" applyAlignment="1" applyProtection="1">
      <alignment horizontal="left" vertical="top" wrapText="1"/>
      <protection/>
    </xf>
    <xf numFmtId="0" fontId="6" fillId="0" borderId="3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38" xfId="69" applyFont="1" applyBorder="1" applyAlignment="1" applyProtection="1">
      <alignment horizontal="left"/>
      <protection/>
    </xf>
    <xf numFmtId="0" fontId="0" fillId="36" borderId="0" xfId="0" applyFont="1" applyFill="1" applyAlignment="1" applyProtection="1">
      <alignment horizontal="left"/>
      <protection/>
    </xf>
    <xf numFmtId="0" fontId="3" fillId="34" borderId="38" xfId="0" applyFont="1" applyFill="1" applyBorder="1" applyAlignment="1" applyProtection="1">
      <alignment vertical="top" wrapText="1"/>
      <protection/>
    </xf>
    <xf numFmtId="0" fontId="89" fillId="36" borderId="0" xfId="0" applyFont="1" applyFill="1" applyAlignment="1" applyProtection="1">
      <alignment vertical="center"/>
      <protection/>
    </xf>
    <xf numFmtId="0" fontId="90"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1"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2" fillId="40" borderId="0" xfId="0" applyFont="1" applyFill="1" applyAlignment="1" applyProtection="1">
      <alignment vertical="center" wrapText="1"/>
      <protection/>
    </xf>
    <xf numFmtId="0" fontId="93" fillId="40" borderId="52" xfId="0" applyFont="1" applyFill="1" applyBorder="1" applyAlignment="1" applyProtection="1">
      <alignment vertical="center" wrapText="1"/>
      <protection/>
    </xf>
    <xf numFmtId="0" fontId="94" fillId="42" borderId="0" xfId="0" applyFont="1" applyFill="1" applyAlignment="1" applyProtection="1">
      <alignment vertical="center" wrapText="1"/>
      <protection/>
    </xf>
    <xf numFmtId="0" fontId="95"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6"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7"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8"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0" fillId="40" borderId="0" xfId="0" applyFont="1" applyFill="1" applyAlignment="1" applyProtection="1">
      <alignment vertical="center" wrapText="1"/>
      <protection/>
    </xf>
    <xf numFmtId="0" fontId="101" fillId="40" borderId="0" xfId="0" applyFont="1" applyFill="1" applyAlignment="1" applyProtection="1">
      <alignment vertical="center" wrapText="1"/>
      <protection/>
    </xf>
    <xf numFmtId="0" fontId="95"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8"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6" fillId="0" borderId="0" xfId="0" applyFont="1" applyAlignment="1" applyProtection="1">
      <alignment vertical="center" wrapText="1"/>
      <protection/>
    </xf>
    <xf numFmtId="0" fontId="93"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9"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2" fillId="38" borderId="0" xfId="0" applyFont="1" applyFill="1" applyAlignment="1" applyProtection="1">
      <alignment vertical="center" wrapText="1"/>
      <protection/>
    </xf>
    <xf numFmtId="0" fontId="24" fillId="0" borderId="39" xfId="70" applyFont="1" applyBorder="1" applyAlignment="1" applyProtection="1">
      <alignment horizontal="center" vertical="top"/>
      <protection/>
    </xf>
    <xf numFmtId="0" fontId="0" fillId="0" borderId="0" xfId="69" applyAlignment="1" applyProtection="1">
      <alignment horizontal="center" vertical="top"/>
      <protection/>
    </xf>
    <xf numFmtId="0" fontId="7" fillId="0" borderId="0" xfId="60" applyAlignment="1" applyProtection="1">
      <alignment vertical="center" wrapText="1"/>
      <protection/>
    </xf>
    <xf numFmtId="0" fontId="103" fillId="0" borderId="0" xfId="69" applyFont="1" applyAlignment="1" applyProtection="1">
      <alignment wrapText="1"/>
      <protection/>
    </xf>
    <xf numFmtId="185" fontId="0" fillId="31" borderId="38" xfId="69" applyNumberFormat="1" applyFill="1" applyBorder="1" applyAlignment="1" applyProtection="1" quotePrefix="1">
      <alignment vertical="top"/>
      <protection locked="0"/>
    </xf>
    <xf numFmtId="0" fontId="103" fillId="0" borderId="0" xfId="69" applyFont="1" applyFill="1" applyAlignment="1" applyProtection="1">
      <alignment horizontal="left" vertical="top"/>
      <protection/>
    </xf>
    <xf numFmtId="0" fontId="104" fillId="0" borderId="0" xfId="69" applyNumberFormat="1" applyFont="1" applyAlignment="1" applyProtection="1">
      <alignment vertical="top"/>
      <protection/>
    </xf>
    <xf numFmtId="185" fontId="0" fillId="36" borderId="38" xfId="69" applyNumberFormat="1" applyFont="1" applyFill="1" applyBorder="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7" xfId="69" applyFont="1" applyFill="1" applyBorder="1" applyAlignment="1" applyProtection="1">
      <alignment vertical="top" wrapText="1"/>
      <protection locked="0"/>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7" xfId="69" applyFont="1" applyFill="1" applyBorder="1" applyAlignment="1" applyProtection="1">
      <alignment vertical="top" wrapText="1"/>
      <protection locked="0"/>
    </xf>
    <xf numFmtId="0" fontId="0" fillId="30" borderId="38" xfId="69" applyNumberFormat="1" applyFont="1" applyFill="1" applyBorder="1" applyAlignment="1" applyProtection="1">
      <alignment vertical="top" wrapText="1"/>
      <protection/>
    </xf>
    <xf numFmtId="1" fontId="0" fillId="31" borderId="38" xfId="69" applyNumberFormat="1"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3" fillId="0" borderId="0" xfId="0" applyFont="1" applyAlignment="1" applyProtection="1">
      <alignment vertical="top" wrapText="1"/>
      <protection/>
    </xf>
    <xf numFmtId="0" fontId="0" fillId="0" borderId="0" xfId="0"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0"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1"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62" xfId="0" applyBorder="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7" fillId="0" borderId="0" xfId="60" applyAlignment="1" applyProtection="1">
      <alignment vertical="top" wrapText="1"/>
      <protection/>
    </xf>
    <xf numFmtId="0" fontId="7" fillId="0" borderId="0" xfId="60" applyFill="1" applyAlignment="1" applyProtection="1">
      <alignment vertical="top" wrapText="1"/>
      <protection/>
    </xf>
    <xf numFmtId="0" fontId="3" fillId="34" borderId="0" xfId="0" applyFont="1" applyFill="1" applyAlignment="1" applyProtection="1">
      <alignment vertical="top" wrapText="1"/>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44"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Border="1" applyAlignment="1" applyProtection="1">
      <alignment horizontal="justify" vertical="top" wrapText="1"/>
      <protection/>
    </xf>
    <xf numFmtId="185"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5"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64" fillId="34" borderId="0" xfId="0" applyFont="1" applyFill="1" applyAlignment="1" applyProtection="1">
      <alignment vertical="top" wrapText="1"/>
      <protection/>
    </xf>
    <xf numFmtId="0" fontId="44"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30" fillId="34" borderId="0" xfId="60" applyFont="1" applyFill="1" applyAlignment="1" applyProtection="1">
      <alignment horizontal="left" vertical="top" wrapText="1"/>
      <protection/>
    </xf>
    <xf numFmtId="0" fontId="51" fillId="34" borderId="0" xfId="0" applyFont="1" applyFill="1" applyAlignment="1" applyProtection="1">
      <alignment vertical="top" wrapText="1"/>
      <protection/>
    </xf>
    <xf numFmtId="0" fontId="56" fillId="34" borderId="0" xfId="0" applyFont="1" applyFill="1" applyAlignment="1" applyProtection="1">
      <alignment horizontal="left" vertical="top" wrapText="1" indent="2"/>
      <protection/>
    </xf>
    <xf numFmtId="0" fontId="44" fillId="44" borderId="0" xfId="0" applyFont="1" applyFill="1" applyAlignment="1" applyProtection="1">
      <alignment horizontal="left"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51" fillId="34" borderId="0" xfId="0" applyFont="1" applyFill="1" applyAlignment="1" applyProtection="1">
      <alignment horizontal="left" vertical="top" wrapText="1"/>
      <protection/>
    </xf>
    <xf numFmtId="0" fontId="44" fillId="34" borderId="0" xfId="0" applyFont="1" applyFill="1" applyAlignment="1" applyProtection="1">
      <alignmen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7" fillId="34" borderId="0" xfId="0" applyNumberFormat="1" applyFont="1" applyFill="1" applyAlignment="1" applyProtection="1">
      <alignment horizontal="justify"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8" fillId="34" borderId="0" xfId="0" applyNumberFormat="1" applyFont="1" applyFill="1" applyAlignment="1" applyProtection="1">
      <alignment horizontal="justify" vertical="top" wrapText="1"/>
      <protection/>
    </xf>
    <xf numFmtId="0" fontId="88" fillId="34" borderId="0" xfId="0" applyFont="1" applyFill="1" applyAlignment="1" applyProtection="1">
      <alignment horizontal="justify" vertical="top" wrapText="1"/>
      <protection/>
    </xf>
    <xf numFmtId="0" fontId="43" fillId="34" borderId="0" xfId="60" applyFont="1" applyFill="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4" fillId="34" borderId="0" xfId="69" applyFont="1" applyFill="1" applyAlignment="1" applyProtection="1">
      <alignment horizontal="left" vertical="top" wrapText="1"/>
      <protection/>
    </xf>
    <xf numFmtId="0" fontId="5" fillId="30" borderId="16" xfId="69" applyNumberFormat="1" applyFont="1" applyFill="1" applyBorder="1" applyAlignment="1" applyProtection="1">
      <alignment horizontal="left" vertical="top"/>
      <protection locked="0"/>
    </xf>
    <xf numFmtId="0" fontId="0" fillId="0" borderId="41" xfId="69" applyBorder="1" applyProtection="1">
      <alignment/>
      <protection locked="0"/>
    </xf>
    <xf numFmtId="0" fontId="0" fillId="0" borderId="17" xfId="69" applyBorder="1" applyProtection="1">
      <alignment/>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0" fontId="9" fillId="34" borderId="0" xfId="69" applyFont="1" applyFill="1" applyAlignment="1" applyProtection="1">
      <alignment horizontal="left" vertical="top" wrapText="1"/>
      <protection/>
    </xf>
    <xf numFmtId="0" fontId="3" fillId="34" borderId="0" xfId="69" applyFont="1" applyFill="1" applyAlignment="1" applyProtection="1">
      <alignment vertical="top"/>
      <protection/>
    </xf>
    <xf numFmtId="0" fontId="3" fillId="34" borderId="0" xfId="69" applyFont="1" applyFill="1" applyAlignment="1" applyProtection="1">
      <alignment vertical="top" wrapText="1"/>
      <protection/>
    </xf>
    <xf numFmtId="0" fontId="0" fillId="0" borderId="0" xfId="69" applyAlignment="1" applyProtection="1">
      <alignment wrapText="1"/>
      <protection/>
    </xf>
    <xf numFmtId="0" fontId="5" fillId="30" borderId="16" xfId="0" applyNumberFormat="1" applyFont="1" applyFill="1" applyBorder="1" applyAlignment="1" applyProtection="1">
      <alignment horizontal="left" vertical="top"/>
      <protection locked="0"/>
    </xf>
    <xf numFmtId="0" fontId="5" fillId="30" borderId="41" xfId="0" applyNumberFormat="1" applyFont="1" applyFill="1" applyBorder="1" applyAlignment="1" applyProtection="1">
      <alignment horizontal="left" vertical="top"/>
      <protection locked="0"/>
    </xf>
    <xf numFmtId="0" fontId="5" fillId="30" borderId="17" xfId="0" applyNumberFormat="1" applyFont="1" applyFill="1" applyBorder="1" applyAlignment="1" applyProtection="1">
      <alignment horizontal="left" vertical="top"/>
      <protection locked="0"/>
    </xf>
    <xf numFmtId="0" fontId="3" fillId="34" borderId="0" xfId="69"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9" applyAlignment="1" applyProtection="1">
      <alignment/>
      <protection/>
    </xf>
    <xf numFmtId="0" fontId="3" fillId="34" borderId="0" xfId="69" applyFont="1" applyFill="1" applyAlignment="1" applyProtection="1">
      <alignment horizontal="left" vertical="top" wrapText="1"/>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0" fontId="5" fillId="30" borderId="16" xfId="0" applyNumberFormat="1" applyFont="1" applyFill="1" applyBorder="1" applyAlignment="1" applyProtection="1">
      <alignment horizontal="left" vertical="top" wrapText="1"/>
      <protection locked="0"/>
    </xf>
    <xf numFmtId="0" fontId="5" fillId="30" borderId="41" xfId="0" applyNumberFormat="1" applyFont="1" applyFill="1" applyBorder="1" applyAlignment="1" applyProtection="1">
      <alignment horizontal="left" vertical="top" wrapText="1"/>
      <protection locked="0"/>
    </xf>
    <xf numFmtId="0" fontId="5" fillId="30" borderId="17" xfId="0" applyNumberFormat="1" applyFont="1" applyFill="1" applyBorder="1" applyAlignment="1" applyProtection="1">
      <alignment horizontal="left" vertical="top" wrapText="1"/>
      <protection locked="0"/>
    </xf>
    <xf numFmtId="0" fontId="4" fillId="34" borderId="0" xfId="69" applyFont="1" applyFill="1" applyAlignment="1" applyProtection="1">
      <alignment vertical="top" wrapText="1"/>
      <protection/>
    </xf>
    <xf numFmtId="0" fontId="8" fillId="34" borderId="0" xfId="69" applyFont="1" applyFill="1" applyAlignment="1" applyProtection="1">
      <alignment vertical="top" wrapText="1"/>
      <protection/>
    </xf>
    <xf numFmtId="0" fontId="7" fillId="30" borderId="16" xfId="60" applyNumberFormat="1" applyFill="1" applyBorder="1" applyAlignment="1" applyProtection="1">
      <alignment horizontal="left" vertical="top"/>
      <protection locked="0"/>
    </xf>
    <xf numFmtId="0" fontId="0" fillId="0" borderId="34" xfId="0" applyBorder="1" applyAlignment="1" applyProtection="1">
      <alignment vertical="top" wrapText="1"/>
      <protection/>
    </xf>
    <xf numFmtId="0" fontId="5" fillId="30" borderId="16" xfId="0" applyNumberFormat="1" applyFont="1" applyFill="1" applyBorder="1" applyAlignment="1" applyProtection="1" quotePrefix="1">
      <alignment horizontal="left" vertical="top"/>
      <protection locked="0"/>
    </xf>
    <xf numFmtId="0" fontId="7" fillId="0" borderId="0" xfId="60" applyFill="1" applyAlignment="1" applyProtection="1">
      <alignment horizontal="left" vertical="top"/>
      <protection/>
    </xf>
    <xf numFmtId="0" fontId="9" fillId="34" borderId="42" xfId="0" applyFont="1" applyFill="1" applyBorder="1" applyAlignment="1" applyProtection="1">
      <alignment vertical="top" wrapText="1"/>
      <protection/>
    </xf>
    <xf numFmtId="0" fontId="3" fillId="34" borderId="38" xfId="69"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6" xfId="69"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3" fillId="0" borderId="0" xfId="69" applyFont="1" applyAlignment="1" applyProtection="1">
      <alignment vertical="top" wrapText="1"/>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0" fontId="3" fillId="0" borderId="0" xfId="69" applyFont="1" applyAlignment="1" applyProtection="1">
      <alignment horizontal="left" vertical="top" wrapText="1"/>
      <protection/>
    </xf>
    <xf numFmtId="0" fontId="105" fillId="36" borderId="38" xfId="69" applyFont="1" applyFill="1" applyBorder="1" applyAlignment="1" applyProtection="1">
      <alignment vertical="top"/>
      <protection/>
    </xf>
    <xf numFmtId="0" fontId="50" fillId="0" borderId="0" xfId="69" applyFont="1" applyAlignment="1" applyProtection="1">
      <alignment vertical="top" wrapText="1"/>
      <protection/>
    </xf>
    <xf numFmtId="0" fontId="4" fillId="0" borderId="0" xfId="69" applyFont="1" applyAlignment="1" applyProtection="1">
      <alignment vertical="top" wrapText="1"/>
      <protection/>
    </xf>
    <xf numFmtId="0" fontId="4" fillId="0" borderId="0" xfId="69" applyFont="1" applyAlignment="1" applyProtection="1">
      <alignment horizontal="left" vertical="top" wrapText="1"/>
      <protection/>
    </xf>
    <xf numFmtId="0" fontId="5" fillId="30" borderId="16" xfId="69" applyNumberFormat="1" applyFont="1" applyFill="1" applyBorder="1" applyAlignment="1" applyProtection="1">
      <alignment horizontal="center" vertical="top"/>
      <protection locked="0"/>
    </xf>
    <xf numFmtId="0" fontId="5" fillId="30" borderId="41" xfId="69" applyNumberFormat="1" applyFont="1" applyFill="1" applyBorder="1" applyAlignment="1" applyProtection="1">
      <alignment horizontal="center" vertical="top"/>
      <protection locked="0"/>
    </xf>
    <xf numFmtId="0" fontId="5" fillId="30" borderId="17" xfId="69" applyNumberFormat="1" applyFont="1" applyFill="1" applyBorder="1" applyAlignment="1" applyProtection="1">
      <alignment horizontal="center" vertical="top"/>
      <protection locked="0"/>
    </xf>
    <xf numFmtId="0" fontId="3" fillId="34" borderId="39" xfId="69" applyFont="1" applyFill="1" applyBorder="1" applyAlignment="1" applyProtection="1">
      <alignment horizontal="left" vertical="top" wrapText="1"/>
      <protection/>
    </xf>
    <xf numFmtId="0" fontId="6" fillId="30" borderId="30" xfId="69" applyFont="1" applyFill="1" applyBorder="1" applyAlignment="1" applyProtection="1">
      <alignment vertical="top" wrapText="1"/>
      <protection locked="0"/>
    </xf>
    <xf numFmtId="0" fontId="6" fillId="30" borderId="40" xfId="69" applyFont="1" applyFill="1" applyBorder="1" applyAlignment="1" applyProtection="1">
      <alignment vertical="top" wrapText="1"/>
      <protection locked="0"/>
    </xf>
    <xf numFmtId="0" fontId="6" fillId="30" borderId="3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5" fillId="34" borderId="3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41" xfId="69" applyFont="1" applyBorder="1" applyAlignment="1" applyProtection="1">
      <alignment vertical="top" wrapText="1"/>
      <protection/>
    </xf>
    <xf numFmtId="0" fontId="6" fillId="0" borderId="17" xfId="69" applyFont="1" applyBorder="1" applyAlignment="1" applyProtection="1">
      <alignment vertical="top" wrapText="1"/>
      <protection/>
    </xf>
    <xf numFmtId="0" fontId="5" fillId="0" borderId="38" xfId="69" applyFont="1" applyBorder="1" applyAlignment="1" applyProtection="1">
      <alignment vertical="top" wrapText="1"/>
      <protection/>
    </xf>
    <xf numFmtId="0" fontId="5" fillId="36" borderId="38" xfId="69" applyFont="1" applyFill="1" applyBorder="1" applyAlignment="1" applyProtection="1">
      <alignment vertical="top" wrapText="1"/>
      <protection/>
    </xf>
    <xf numFmtId="2" fontId="5" fillId="30" borderId="38" xfId="69" applyNumberFormat="1" applyFont="1" applyFill="1" applyBorder="1" applyAlignment="1" applyProtection="1">
      <alignment vertical="top"/>
      <protection locked="0"/>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6" fillId="30" borderId="3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34" xfId="69" applyFont="1" applyFill="1" applyBorder="1" applyAlignment="1" applyProtection="1">
      <alignment vertical="top" wrapText="1"/>
      <protection locked="0"/>
    </xf>
    <xf numFmtId="0" fontId="6" fillId="30" borderId="36" xfId="69" applyFont="1" applyFill="1" applyBorder="1" applyAlignment="1" applyProtection="1">
      <alignment vertical="top" wrapText="1"/>
      <protection locked="0"/>
    </xf>
    <xf numFmtId="0" fontId="6" fillId="30" borderId="39" xfId="69" applyFont="1" applyFill="1" applyBorder="1" applyAlignment="1" applyProtection="1">
      <alignment vertical="top" wrapText="1"/>
      <protection locked="0"/>
    </xf>
    <xf numFmtId="0" fontId="6" fillId="30" borderId="37" xfId="69" applyFont="1" applyFill="1" applyBorder="1" applyAlignment="1" applyProtection="1">
      <alignment vertical="top" wrapText="1"/>
      <protection locked="0"/>
    </xf>
    <xf numFmtId="0" fontId="6" fillId="0" borderId="38" xfId="69" applyFont="1" applyBorder="1" applyAlignment="1" applyProtection="1">
      <alignment vertical="top" wrapText="1"/>
      <protection/>
    </xf>
    <xf numFmtId="0" fontId="0" fillId="0" borderId="38" xfId="69" applyBorder="1" applyAlignment="1" applyProtection="1">
      <alignment vertical="top" wrapText="1"/>
      <protection/>
    </xf>
    <xf numFmtId="0" fontId="0" fillId="0" borderId="38" xfId="0" applyBorder="1" applyAlignment="1" applyProtection="1">
      <alignment vertical="top" wrapText="1"/>
      <protection/>
    </xf>
    <xf numFmtId="0" fontId="5" fillId="30" borderId="38" xfId="69"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0" fillId="34" borderId="16" xfId="69"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0" borderId="38" xfId="69" applyFont="1" applyBorder="1" applyAlignment="1" applyProtection="1">
      <alignment vertical="top"/>
      <protection/>
    </xf>
    <xf numFmtId="0" fontId="51" fillId="34" borderId="36" xfId="69" applyFont="1" applyFill="1" applyBorder="1" applyAlignment="1" applyProtection="1">
      <alignment horizontal="left" vertical="top" wrapText="1"/>
      <protection/>
    </xf>
    <xf numFmtId="0" fontId="51" fillId="34" borderId="39" xfId="69" applyFont="1" applyFill="1" applyBorder="1" applyAlignment="1" applyProtection="1">
      <alignment horizontal="left" vertical="top" wrapText="1"/>
      <protection/>
    </xf>
    <xf numFmtId="0" fontId="51" fillId="34" borderId="37" xfId="69" applyFont="1" applyFill="1" applyBorder="1" applyAlignment="1" applyProtection="1">
      <alignment horizontal="left" vertical="top" wrapText="1"/>
      <protection/>
    </xf>
    <xf numFmtId="0" fontId="3" fillId="34" borderId="16" xfId="69" applyFont="1" applyFill="1" applyBorder="1" applyAlignment="1" applyProtection="1">
      <alignment vertical="top" wrapText="1"/>
      <protection/>
    </xf>
    <xf numFmtId="0" fontId="3" fillId="34" borderId="41" xfId="0" applyFont="1" applyFill="1" applyBorder="1" applyAlignment="1" applyProtection="1">
      <alignment vertical="top" wrapText="1"/>
      <protection/>
    </xf>
    <xf numFmtId="0" fontId="61" fillId="34" borderId="42" xfId="69"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6" borderId="16" xfId="69" applyFont="1" applyFill="1" applyBorder="1" applyAlignment="1" applyProtection="1">
      <alignment horizontal="left" vertical="top"/>
      <protection/>
    </xf>
    <xf numFmtId="0" fontId="3" fillId="36" borderId="17" xfId="69" applyFont="1" applyFill="1" applyBorder="1" applyAlignment="1" applyProtection="1">
      <alignment horizontal="left" vertical="top"/>
      <protection/>
    </xf>
    <xf numFmtId="0" fontId="3" fillId="34" borderId="17" xfId="69"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38" xfId="69" applyNumberFormat="1" applyFont="1" applyBorder="1" applyAlignment="1" applyProtection="1">
      <alignment vertical="top" wrapText="1"/>
      <protection/>
    </xf>
    <xf numFmtId="0" fontId="6"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protection/>
    </xf>
    <xf numFmtId="0" fontId="6" fillId="0" borderId="16" xfId="69" applyNumberFormat="1" applyFont="1" applyBorder="1" applyAlignment="1" applyProtection="1">
      <alignment vertical="top" wrapText="1"/>
      <protection/>
    </xf>
    <xf numFmtId="0" fontId="0" fillId="0" borderId="17"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60" fillId="0" borderId="38" xfId="69" applyNumberFormat="1" applyFont="1" applyBorder="1" applyAlignment="1" applyProtection="1">
      <alignment horizontal="left" vertical="top" wrapText="1" indent="1"/>
      <protection/>
    </xf>
    <xf numFmtId="0" fontId="5" fillId="0" borderId="38" xfId="69" applyFont="1" applyBorder="1" applyAlignment="1" applyProtection="1">
      <alignment horizontal="left" vertical="top" wrapText="1" indent="1"/>
      <protection/>
    </xf>
    <xf numFmtId="0" fontId="0" fillId="0" borderId="17" xfId="0" applyBorder="1" applyAlignment="1" applyProtection="1">
      <alignment vertical="top" wrapText="1"/>
      <protection/>
    </xf>
    <xf numFmtId="0" fontId="6" fillId="0" borderId="17" xfId="69" applyNumberFormat="1" applyFont="1" applyBorder="1" applyAlignment="1" applyProtection="1">
      <alignment vertical="top" wrapText="1"/>
      <protection/>
    </xf>
    <xf numFmtId="0" fontId="6" fillId="0" borderId="16" xfId="69" applyNumberFormat="1" applyFont="1" applyBorder="1" applyAlignment="1" applyProtection="1">
      <alignment horizontal="center" vertical="top"/>
      <protection/>
    </xf>
    <xf numFmtId="0" fontId="6" fillId="0" borderId="41" xfId="69" applyNumberFormat="1" applyFont="1" applyBorder="1" applyAlignment="1" applyProtection="1">
      <alignment horizontal="center" vertical="top"/>
      <protection/>
    </xf>
    <xf numFmtId="0" fontId="6" fillId="0" borderId="17" xfId="69" applyNumberFormat="1" applyFont="1" applyBorder="1" applyAlignment="1" applyProtection="1">
      <alignment horizontal="center" vertical="top"/>
      <protection/>
    </xf>
    <xf numFmtId="0" fontId="47" fillId="0" borderId="38" xfId="69" applyNumberFormat="1" applyFont="1" applyBorder="1" applyAlignment="1" applyProtection="1">
      <alignment horizontal="left" vertical="top" wrapText="1" indent="2"/>
      <protection/>
    </xf>
    <xf numFmtId="0" fontId="5" fillId="0" borderId="38" xfId="69" applyFont="1" applyBorder="1" applyAlignment="1" applyProtection="1">
      <alignment horizontal="left" vertical="top" wrapText="1" indent="2"/>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6" fillId="0" borderId="38" xfId="69" applyFont="1" applyBorder="1" applyAlignment="1" applyProtection="1">
      <alignment horizontal="center" vertical="top" wrapText="1"/>
      <protection/>
    </xf>
    <xf numFmtId="0" fontId="0" fillId="0" borderId="3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xf numFmtId="0" fontId="5" fillId="0" borderId="16" xfId="69" applyNumberFormat="1" applyFont="1" applyFill="1" applyBorder="1" applyAlignment="1" applyProtection="1">
      <alignment horizontal="left" vertical="top"/>
      <protection locked="0"/>
    </xf>
    <xf numFmtId="0" fontId="5" fillId="0" borderId="41" xfId="69" applyNumberFormat="1" applyFont="1" applyFill="1" applyBorder="1" applyAlignment="1" applyProtection="1">
      <alignment horizontal="left" vertical="top"/>
      <protection locked="0"/>
    </xf>
    <xf numFmtId="0" fontId="5" fillId="0" borderId="17" xfId="69" applyNumberFormat="1" applyFont="1" applyFill="1" applyBorder="1" applyAlignment="1" applyProtection="1">
      <alignment horizontal="left" vertical="top"/>
      <protection locked="0"/>
    </xf>
    <xf numFmtId="0" fontId="5" fillId="0" borderId="16" xfId="0" applyNumberFormat="1" applyFont="1" applyFill="1" applyBorder="1" applyAlignment="1" applyProtection="1">
      <alignment horizontal="left" vertical="top"/>
      <protection locked="0"/>
    </xf>
    <xf numFmtId="0" fontId="5" fillId="0" borderId="41" xfId="0" applyNumberFormat="1" applyFont="1" applyFill="1" applyBorder="1" applyAlignment="1" applyProtection="1">
      <alignment horizontal="left" vertical="top"/>
      <protection locked="0"/>
    </xf>
    <xf numFmtId="0" fontId="5" fillId="0" borderId="17" xfId="0" applyNumberFormat="1" applyFont="1" applyFill="1" applyBorder="1" applyAlignment="1" applyProtection="1">
      <alignment horizontal="left" vertical="top"/>
      <protection locked="0"/>
    </xf>
    <xf numFmtId="200" fontId="0" fillId="31" borderId="38" xfId="69" applyNumberFormat="1" applyFont="1" applyFill="1" applyBorder="1" applyAlignment="1" applyProtection="1">
      <alignment vertical="top" wrapText="1"/>
      <protection locked="0"/>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light%20data%20SPA%20L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data"/>
      <sheetName val="Sheet1"/>
      <sheetName val="Flight data"/>
      <sheetName val="Distance"/>
      <sheetName val="Aircraft info"/>
      <sheetName val="Sheet5"/>
    </sheetNames>
    <sheetDataSet>
      <sheetData sheetId="1">
        <row r="6">
          <cell r="D6">
            <v>4.4604</v>
          </cell>
        </row>
        <row r="7">
          <cell r="D7">
            <v>19.655999999999995</v>
          </cell>
        </row>
        <row r="8">
          <cell r="D8">
            <v>27.486900000000002</v>
          </cell>
        </row>
        <row r="9">
          <cell r="D9">
            <v>235.24515</v>
          </cell>
        </row>
        <row r="10">
          <cell r="D10">
            <v>357.72975</v>
          </cell>
        </row>
        <row r="11">
          <cell r="D11">
            <v>9.49095</v>
          </cell>
        </row>
        <row r="12">
          <cell r="D12">
            <v>27.35775</v>
          </cell>
        </row>
        <row r="13">
          <cell r="D13">
            <v>12.549599999999998</v>
          </cell>
        </row>
        <row r="14">
          <cell r="D14">
            <v>5.4746999999999995</v>
          </cell>
        </row>
        <row r="15">
          <cell r="D15">
            <v>101.06460000000001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smallplanet.aero" TargetMode="External" /><Relationship Id="rId2" Type="http://schemas.openxmlformats.org/officeDocument/2006/relationships/hyperlink" Target="mailto:m.milasius@smallplanet.aero"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K51"/>
  <sheetViews>
    <sheetView showGridLines="0" zoomScaleSheetLayoutView="100" workbookViewId="0" topLeftCell="A1">
      <selection activeCell="F10" sqref="F10"/>
    </sheetView>
  </sheetViews>
  <sheetFormatPr defaultColWidth="11.42187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66" t="str">
        <f>Translations!$B$840</f>
        <v>ANNUAL EMISSIONS REPORT FOR AIRCRAFT OPERATORS</v>
      </c>
      <c r="C2" s="466"/>
      <c r="D2" s="466"/>
      <c r="E2" s="466"/>
      <c r="F2" s="466"/>
      <c r="G2" s="466"/>
      <c r="H2" s="466"/>
      <c r="I2" s="466"/>
    </row>
    <row r="3" ht="12.75">
      <c r="B3" s="271"/>
    </row>
    <row r="4" spans="2:10" ht="29.25" customHeight="1">
      <c r="B4" s="467" t="str">
        <f>Translations!$B$3</f>
        <v>CONTENTS</v>
      </c>
      <c r="C4" s="449"/>
      <c r="D4" s="449"/>
      <c r="E4" s="449"/>
      <c r="F4" s="449"/>
      <c r="G4" s="449"/>
      <c r="H4" s="449"/>
      <c r="I4" s="449"/>
      <c r="J4" s="16"/>
    </row>
    <row r="5" spans="1:9" ht="12">
      <c r="A5" s="272"/>
      <c r="B5" s="468" t="str">
        <f>Translations!$B$4</f>
        <v>Guidelines and conditions</v>
      </c>
      <c r="C5" s="449"/>
      <c r="D5" s="449"/>
      <c r="E5" s="449"/>
      <c r="F5" s="2"/>
      <c r="G5" s="2"/>
      <c r="H5" s="2"/>
      <c r="I5" s="2"/>
    </row>
    <row r="6" spans="1:9" ht="12">
      <c r="A6" s="272">
        <v>1</v>
      </c>
      <c r="B6" s="468" t="str">
        <f>Translations!$B$841</f>
        <v>Reporting year</v>
      </c>
      <c r="C6" s="449"/>
      <c r="D6" s="449"/>
      <c r="E6" s="449"/>
      <c r="F6" s="2"/>
      <c r="G6" s="2"/>
      <c r="H6" s="2"/>
      <c r="I6" s="2"/>
    </row>
    <row r="7" spans="1:9" ht="12">
      <c r="A7" s="272">
        <v>2</v>
      </c>
      <c r="B7" s="468" t="str">
        <f>Translations!$B$6</f>
        <v>Identification of the aircraft operator</v>
      </c>
      <c r="C7" s="449"/>
      <c r="D7" s="449"/>
      <c r="E7" s="449"/>
      <c r="F7" s="3"/>
      <c r="G7" s="3"/>
      <c r="H7" s="3"/>
      <c r="I7" s="3"/>
    </row>
    <row r="8" spans="1:9" ht="12">
      <c r="A8" s="272">
        <v>3</v>
      </c>
      <c r="B8" s="468" t="str">
        <f>Translations!$B$842</f>
        <v>Identification of the Verifier</v>
      </c>
      <c r="C8" s="468"/>
      <c r="D8" s="468"/>
      <c r="E8" s="468"/>
      <c r="F8" s="3"/>
      <c r="G8" s="3"/>
      <c r="H8" s="3"/>
      <c r="I8" s="3"/>
    </row>
    <row r="9" spans="1:9" ht="12">
      <c r="A9" s="272">
        <v>4</v>
      </c>
      <c r="B9" s="469" t="str">
        <f>Translations!$B$843</f>
        <v>Information about the monitoring plan</v>
      </c>
      <c r="C9" s="468"/>
      <c r="D9" s="468"/>
      <c r="E9" s="468"/>
      <c r="F9" s="3"/>
      <c r="G9" s="3"/>
      <c r="H9" s="3"/>
      <c r="I9" s="3"/>
    </row>
    <row r="10" spans="1:9" ht="12">
      <c r="A10" s="272">
        <v>5</v>
      </c>
      <c r="B10" s="469" t="str">
        <f>Translations!$B$844</f>
        <v>Total emissions</v>
      </c>
      <c r="C10" s="468"/>
      <c r="D10" s="468"/>
      <c r="E10" s="468"/>
      <c r="F10" s="3"/>
      <c r="G10" s="3"/>
      <c r="H10" s="3"/>
      <c r="I10" s="3"/>
    </row>
    <row r="11" spans="1:9" ht="12">
      <c r="A11" s="272">
        <v>6</v>
      </c>
      <c r="B11" s="469" t="str">
        <f>Translations!$B$845</f>
        <v>Use of simplified procedures</v>
      </c>
      <c r="C11" s="468"/>
      <c r="D11" s="468"/>
      <c r="E11" s="468"/>
      <c r="F11" s="3"/>
      <c r="G11" s="3"/>
      <c r="H11" s="3"/>
      <c r="I11" s="3"/>
    </row>
    <row r="12" spans="1:9" ht="12">
      <c r="A12" s="272">
        <v>7</v>
      </c>
      <c r="B12" s="469" t="str">
        <f>Translations!$B$846</f>
        <v>Approach for data gaps</v>
      </c>
      <c r="C12" s="468"/>
      <c r="D12" s="468"/>
      <c r="E12" s="468"/>
      <c r="F12" s="3"/>
      <c r="G12" s="3"/>
      <c r="H12" s="3"/>
      <c r="I12" s="3"/>
    </row>
    <row r="13" spans="1:9" ht="12">
      <c r="A13" s="272">
        <v>8</v>
      </c>
      <c r="B13" s="469" t="str">
        <f>Translations!$B$847</f>
        <v>Detailed emissions data</v>
      </c>
      <c r="C13" s="468"/>
      <c r="D13" s="468"/>
      <c r="E13" s="468"/>
      <c r="F13" s="3"/>
      <c r="G13" s="3"/>
      <c r="H13" s="3"/>
      <c r="I13" s="3"/>
    </row>
    <row r="14" spans="1:9" ht="12">
      <c r="A14" s="272">
        <v>9</v>
      </c>
      <c r="B14" s="469" t="str">
        <f>Translations!$B$848</f>
        <v>Aircraft data</v>
      </c>
      <c r="C14" s="468"/>
      <c r="D14" s="468"/>
      <c r="E14" s="468"/>
      <c r="F14" s="3"/>
      <c r="G14" s="3"/>
      <c r="H14" s="3"/>
      <c r="I14" s="3"/>
    </row>
    <row r="15" spans="1:9" ht="12">
      <c r="A15" s="272">
        <v>10</v>
      </c>
      <c r="B15" s="468" t="str">
        <f>Translations!$B$20</f>
        <v>Member State specific further information</v>
      </c>
      <c r="C15" s="468"/>
      <c r="D15" s="468"/>
      <c r="E15" s="468"/>
      <c r="F15" s="3"/>
      <c r="G15" s="3"/>
      <c r="H15" s="3"/>
      <c r="I15" s="3"/>
    </row>
    <row r="16" spans="1:9" ht="12">
      <c r="A16" s="272"/>
      <c r="B16" s="468" t="str">
        <f>Translations!$B$849</f>
        <v>Annex: Emissions per aerodrome pair</v>
      </c>
      <c r="C16" s="468"/>
      <c r="D16" s="468"/>
      <c r="E16" s="468"/>
      <c r="F16" s="3"/>
      <c r="G16" s="3"/>
      <c r="H16" s="3"/>
      <c r="I16" s="3"/>
    </row>
    <row r="17" spans="1:2" ht="12">
      <c r="A17" s="272"/>
      <c r="B17" s="34"/>
    </row>
    <row r="18" ht="12.75" thickBot="1">
      <c r="A18" s="272"/>
    </row>
    <row r="19" spans="2:6" ht="13.5" thickBot="1">
      <c r="B19" s="31" t="str">
        <f>Translations!$B$850</f>
        <v>Reporting year:</v>
      </c>
      <c r="F19" s="283">
        <f>IF(ISBLANK('Identification and description'!I7),"",'Identification and description'!I7)</f>
        <v>2018</v>
      </c>
    </row>
    <row r="20" ht="4.5" customHeight="1"/>
    <row r="21" spans="2:9" ht="12.75" thickBot="1">
      <c r="B21" s="448" t="str">
        <f>Translations!$B$851</f>
        <v>Information about this report:</v>
      </c>
      <c r="C21" s="449"/>
      <c r="D21" s="449"/>
      <c r="E21" s="449"/>
      <c r="F21" s="449"/>
      <c r="G21" s="449"/>
      <c r="H21" s="449"/>
      <c r="I21" s="449"/>
    </row>
    <row r="22" spans="2:9" s="273" customFormat="1" ht="12.75" customHeight="1">
      <c r="B22" s="461" t="str">
        <f>Translations!$B$1033</f>
        <v>This Annual Emissions Report was submitted by:</v>
      </c>
      <c r="C22" s="449"/>
      <c r="D22" s="449"/>
      <c r="E22" s="462"/>
      <c r="F22" s="274" t="str">
        <f>IF(ISBLANK('Identification and description'!I12),"",'Identification and description'!I12)</f>
        <v>Small Planet Airlines UAB</v>
      </c>
      <c r="G22" s="275"/>
      <c r="H22" s="275"/>
      <c r="I22" s="276"/>
    </row>
    <row r="23" spans="2:9" s="273" customFormat="1" ht="12.75">
      <c r="B23" s="475" t="str">
        <f>Translations!$B$23</f>
        <v>Unique Identifier of the aircraft operator (CRCO No.):</v>
      </c>
      <c r="C23" s="449"/>
      <c r="D23" s="449"/>
      <c r="E23" s="462"/>
      <c r="F23" s="277">
        <f>IF(ISBLANK('Identification and description'!I15),"",'Identification and description'!I15)</f>
        <v>34582</v>
      </c>
      <c r="G23" s="278"/>
      <c r="H23" s="278"/>
      <c r="I23" s="279"/>
    </row>
    <row r="24" spans="2:9" s="273" customFormat="1" ht="13.5" thickBot="1">
      <c r="B24" s="476" t="str">
        <f>Translations!$B$899</f>
        <v>Version number of the latest approved monitoring plan:</v>
      </c>
      <c r="C24" s="449"/>
      <c r="D24" s="449"/>
      <c r="E24" s="462"/>
      <c r="F24" s="280">
        <f>IF(ISBLANK('Emissions overview'!I7),"",'Emissions overview'!I7)</f>
        <v>5</v>
      </c>
      <c r="G24" s="281"/>
      <c r="H24" s="281"/>
      <c r="I24" s="282"/>
    </row>
    <row r="25" spans="8:11" ht="12.75" thickBot="1">
      <c r="H25" s="2"/>
      <c r="K25" s="273"/>
    </row>
    <row r="26" spans="2:11" ht="18" thickBot="1">
      <c r="B26" s="284" t="str">
        <f>Translations!$B$852</f>
        <v>Total emissions of the aircraft operator:</v>
      </c>
      <c r="C26" s="252"/>
      <c r="D26" s="252"/>
      <c r="E26" s="252"/>
      <c r="F26" s="252"/>
      <c r="G26" s="450">
        <f>ROUND(SUM('Emissions overview'!I71),0)</f>
        <v>62452</v>
      </c>
      <c r="H26" s="451"/>
      <c r="I26" s="285" t="s">
        <v>1167</v>
      </c>
      <c r="K26" s="273"/>
    </row>
    <row r="27" spans="2:11" ht="25.5" customHeight="1">
      <c r="B27" s="473" t="str">
        <f>Translations!$B$853</f>
        <v>This is the amount of allowances to be surrendered by the aircraft operator, as calculated in section 5(c). This figure should only include emissions to be reported under the EU ETS, i.e. relate to the reduced scope. </v>
      </c>
      <c r="C27" s="474"/>
      <c r="D27" s="474"/>
      <c r="E27" s="474"/>
      <c r="F27" s="474"/>
      <c r="G27" s="474"/>
      <c r="H27" s="474"/>
      <c r="I27" s="474"/>
      <c r="K27" s="273"/>
    </row>
    <row r="28" spans="2:11" ht="4.5" customHeight="1">
      <c r="B28" s="252"/>
      <c r="C28" s="252"/>
      <c r="D28" s="252"/>
      <c r="E28" s="252"/>
      <c r="F28" s="252"/>
      <c r="G28" s="252"/>
      <c r="H28" s="252"/>
      <c r="I28" s="252"/>
      <c r="K28" s="273"/>
    </row>
    <row r="29" spans="2:11" ht="15">
      <c r="B29" s="286" t="str">
        <f>Translations!$B$854</f>
        <v>Memo-Item: Total (sustainable) biomass emissions</v>
      </c>
      <c r="C29" s="252"/>
      <c r="D29" s="252"/>
      <c r="E29" s="252"/>
      <c r="F29" s="252"/>
      <c r="G29" s="471">
        <f>ROUND(SUM('Emissions overview'!J74),0)</f>
        <v>0</v>
      </c>
      <c r="H29" s="472"/>
      <c r="I29" s="287" t="s">
        <v>1167</v>
      </c>
      <c r="K29" s="273"/>
    </row>
    <row r="30" spans="2:11" ht="4.5" customHeight="1">
      <c r="B30" s="252"/>
      <c r="C30" s="252"/>
      <c r="D30" s="252"/>
      <c r="E30" s="252"/>
      <c r="F30" s="252"/>
      <c r="G30" s="252"/>
      <c r="H30" s="252"/>
      <c r="I30" s="252"/>
      <c r="K30" s="273"/>
    </row>
    <row r="31" spans="2:11" ht="15">
      <c r="B31" s="286" t="str">
        <f>Translations!$B$855</f>
        <v>Memo-Item: Total non-sustainable biomass emissions</v>
      </c>
      <c r="C31" s="252"/>
      <c r="D31" s="252"/>
      <c r="E31" s="252"/>
      <c r="F31" s="252"/>
      <c r="G31" s="471">
        <f>ROUND(SUM('Emissions overview'!K75),0)</f>
        <v>0</v>
      </c>
      <c r="H31" s="472"/>
      <c r="I31" s="287" t="s">
        <v>1167</v>
      </c>
      <c r="K31" s="273"/>
    </row>
    <row r="32" spans="8:11" ht="12">
      <c r="H32" s="2"/>
      <c r="K32" s="273"/>
    </row>
    <row r="33" ht="12">
      <c r="H33" s="2"/>
    </row>
    <row r="34" spans="2:9" ht="25.5" customHeight="1">
      <c r="B34" s="470" t="str">
        <f>Translations!$B$25</f>
        <v>If your competent authority requires you to hand in a signed paper copy of the monitoring plan, please use the space below for signature:</v>
      </c>
      <c r="C34" s="470"/>
      <c r="D34" s="470"/>
      <c r="E34" s="470"/>
      <c r="F34" s="470"/>
      <c r="G34" s="470"/>
      <c r="H34" s="470"/>
      <c r="I34" s="470"/>
    </row>
    <row r="35" spans="2:7" ht="12.75">
      <c r="B35" s="32"/>
      <c r="C35" s="32"/>
      <c r="D35" s="32"/>
      <c r="E35" s="32"/>
      <c r="F35" s="32"/>
      <c r="G35" s="32"/>
    </row>
    <row r="41" spans="2:7" ht="12.75" thickBot="1">
      <c r="B41" s="270"/>
      <c r="C41" s="34"/>
      <c r="D41" s="270"/>
      <c r="E41" s="270"/>
      <c r="F41" s="288"/>
      <c r="G41" s="288"/>
    </row>
    <row r="42" spans="2:9" ht="12">
      <c r="B42" s="457" t="str">
        <f>Translations!$B$26</f>
        <v>Date</v>
      </c>
      <c r="C42" s="457"/>
      <c r="D42" s="457"/>
      <c r="E42" s="270"/>
      <c r="F42" s="455" t="str">
        <f>Translations!$B$27</f>
        <v>Name and Signature of 
legally responsible person</v>
      </c>
      <c r="G42" s="455"/>
      <c r="H42" s="455"/>
      <c r="I42" s="455"/>
    </row>
    <row r="43" spans="6:9" ht="12">
      <c r="F43" s="456"/>
      <c r="G43" s="456"/>
      <c r="H43" s="456"/>
      <c r="I43" s="456"/>
    </row>
    <row r="47" spans="1:9" ht="12.75" thickBot="1">
      <c r="A47" s="272"/>
      <c r="B47" s="448" t="str">
        <f>Translations!$B$28</f>
        <v>Template version information:</v>
      </c>
      <c r="C47" s="449"/>
      <c r="D47" s="449"/>
      <c r="E47" s="449"/>
      <c r="F47" s="449"/>
      <c r="G47" s="449"/>
      <c r="H47" s="449"/>
      <c r="I47" s="449"/>
    </row>
    <row r="48" spans="2:7" ht="12">
      <c r="B48" s="289" t="str">
        <f>Translations!$B$29</f>
        <v>Template provided by:</v>
      </c>
      <c r="C48" s="290"/>
      <c r="D48" s="290"/>
      <c r="E48" s="458" t="str">
        <f>VersionDocumentation!B4</f>
        <v>European Commission</v>
      </c>
      <c r="F48" s="459"/>
      <c r="G48" s="460"/>
    </row>
    <row r="49" spans="2:7" ht="12">
      <c r="B49" s="291" t="str">
        <f>Translations!$B$30</f>
        <v>Publication date:</v>
      </c>
      <c r="C49" s="292"/>
      <c r="D49" s="293"/>
      <c r="E49" s="294">
        <f>VersionDocumentation!B3</f>
        <v>42354</v>
      </c>
      <c r="F49" s="463"/>
      <c r="G49" s="464"/>
    </row>
    <row r="50" spans="2:7" ht="12">
      <c r="B50" s="291" t="str">
        <f>Translations!$B$31</f>
        <v>Language version:</v>
      </c>
      <c r="C50" s="293"/>
      <c r="D50" s="293"/>
      <c r="E50" s="465" t="str">
        <f>VersionDocumentation!B5</f>
        <v>English</v>
      </c>
      <c r="F50" s="463"/>
      <c r="G50" s="464"/>
    </row>
    <row r="51" spans="2:7" ht="12.75" thickBot="1">
      <c r="B51" s="295" t="str">
        <f>Translations!$B$32</f>
        <v>Reference filename:</v>
      </c>
      <c r="C51" s="296"/>
      <c r="D51" s="296"/>
      <c r="E51" s="452" t="str">
        <f>VersionDocumentation!C3</f>
        <v>P3 Aircraft AER_COM_en_161215.xls</v>
      </c>
      <c r="F51" s="453"/>
      <c r="G51" s="454"/>
    </row>
  </sheetData>
  <sheetProtection formatCells="0" formatColumns="0" formatRows="0"/>
  <mergeCells count="30">
    <mergeCell ref="G29:H29"/>
    <mergeCell ref="G31:H31"/>
    <mergeCell ref="B27:I27"/>
    <mergeCell ref="B12:E12"/>
    <mergeCell ref="B23:E23"/>
    <mergeCell ref="B24:E24"/>
    <mergeCell ref="B13:E13"/>
    <mergeCell ref="B14:E14"/>
    <mergeCell ref="B15:E15"/>
    <mergeCell ref="B16:E16"/>
    <mergeCell ref="B2:I2"/>
    <mergeCell ref="B4:I4"/>
    <mergeCell ref="B5:E5"/>
    <mergeCell ref="B9:E9"/>
    <mergeCell ref="B10:E10"/>
    <mergeCell ref="B34:I34"/>
    <mergeCell ref="B6:E6"/>
    <mergeCell ref="B7:E7"/>
    <mergeCell ref="B8:E8"/>
    <mergeCell ref="B11:E11"/>
    <mergeCell ref="B47:I47"/>
    <mergeCell ref="B21:I21"/>
    <mergeCell ref="G26:H26"/>
    <mergeCell ref="E51:G51"/>
    <mergeCell ref="F42:I43"/>
    <mergeCell ref="B42:D42"/>
    <mergeCell ref="E48:G48"/>
    <mergeCell ref="B22:E22"/>
    <mergeCell ref="F49:G49"/>
    <mergeCell ref="E50:G50"/>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1" r:id="rId1"/>
  <headerFooter alignWithMargins="0">
    <oddFooter>&amp;L&amp;F&amp;C&amp;A
&amp;R&amp;P / &amp;N</oddFooter>
  </headerFooter>
</worksheet>
</file>

<file path=xl/worksheets/sheet10.xml><?xml version="1.0" encoding="utf-8"?>
<worksheet xmlns="http://schemas.openxmlformats.org/spreadsheetml/2006/main" xmlns:r="http://schemas.openxmlformats.org/officeDocument/2006/relationships">
  <sheetPr codeName="Tabelle16">
    <tabColor indexed="12"/>
  </sheetPr>
  <dimension ref="A2:A2"/>
  <sheetViews>
    <sheetView zoomScalePageLayoutView="0" workbookViewId="0" topLeftCell="A1">
      <selection activeCell="G38" sqref="G38"/>
    </sheetView>
  </sheetViews>
  <sheetFormatPr defaultColWidth="11.421875" defaultRowHeight="12.75"/>
  <cols>
    <col min="1" max="16384" width="11.421875" style="5" customWidth="1"/>
  </cols>
  <sheetData>
    <row r="2" ht="2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codeName="Tabelle17">
    <tabColor rgb="FF0070C0"/>
  </sheetPr>
  <dimension ref="A1:C1035"/>
  <sheetViews>
    <sheetView zoomScale="145" zoomScaleNormal="145" zoomScalePageLayoutView="0" workbookViewId="0" topLeftCell="A977">
      <selection activeCell="B987" sqref="B987"/>
    </sheetView>
  </sheetViews>
  <sheetFormatPr defaultColWidth="11.421875" defaultRowHeight="12.75"/>
  <cols>
    <col min="1" max="1" width="8.28125" style="432" customWidth="1"/>
    <col min="2" max="2" width="90.7109375" style="118" customWidth="1"/>
    <col min="3" max="3" width="70.7109375" style="78" customWidth="1"/>
    <col min="4" max="16384" width="11.421875" style="78" customWidth="1"/>
  </cols>
  <sheetData>
    <row r="1" spans="1:2" ht="15">
      <c r="A1" s="431" t="s">
        <v>817</v>
      </c>
      <c r="B1" s="117" t="s">
        <v>818</v>
      </c>
    </row>
    <row r="2" spans="1:2" ht="26.25">
      <c r="A2" s="116">
        <v>1</v>
      </c>
      <c r="B2" s="368" t="s">
        <v>705</v>
      </c>
    </row>
    <row r="3" spans="1:2" ht="18">
      <c r="A3" s="116">
        <v>2</v>
      </c>
      <c r="B3" s="369" t="s">
        <v>254</v>
      </c>
    </row>
    <row r="4" spans="1:2" ht="12.75">
      <c r="A4" s="116">
        <v>3</v>
      </c>
      <c r="B4" s="370" t="s">
        <v>255</v>
      </c>
    </row>
    <row r="5" spans="1:2" ht="12.75">
      <c r="A5" s="116">
        <v>4</v>
      </c>
      <c r="B5" s="370" t="s">
        <v>894</v>
      </c>
    </row>
    <row r="6" spans="1:2" ht="12.75">
      <c r="A6" s="116">
        <v>5</v>
      </c>
      <c r="B6" s="370" t="s">
        <v>256</v>
      </c>
    </row>
    <row r="7" spans="1:2" ht="12.75">
      <c r="A7" s="116">
        <v>6</v>
      </c>
      <c r="B7" s="370" t="s">
        <v>697</v>
      </c>
    </row>
    <row r="8" spans="1:2" ht="12.75">
      <c r="A8" s="116">
        <v>7</v>
      </c>
      <c r="B8" s="370" t="s">
        <v>144</v>
      </c>
    </row>
    <row r="9" spans="1:2" ht="12.75">
      <c r="A9" s="116">
        <v>8</v>
      </c>
      <c r="B9" s="370" t="s">
        <v>711</v>
      </c>
    </row>
    <row r="10" spans="1:2" ht="12.75">
      <c r="A10" s="116">
        <v>9</v>
      </c>
      <c r="B10" s="370" t="s">
        <v>706</v>
      </c>
    </row>
    <row r="11" spans="1:2" ht="12.75">
      <c r="A11" s="116">
        <v>10</v>
      </c>
      <c r="B11" s="370" t="s">
        <v>707</v>
      </c>
    </row>
    <row r="12" spans="1:2" ht="12.75">
      <c r="A12" s="116">
        <v>11</v>
      </c>
      <c r="B12" s="370" t="s">
        <v>708</v>
      </c>
    </row>
    <row r="13" spans="1:2" ht="12.75">
      <c r="A13" s="116">
        <v>12</v>
      </c>
      <c r="B13" s="370" t="s">
        <v>709</v>
      </c>
    </row>
    <row r="14" spans="1:2" ht="12.75">
      <c r="A14" s="116">
        <v>13</v>
      </c>
      <c r="B14" s="370" t="s">
        <v>710</v>
      </c>
    </row>
    <row r="15" spans="1:2" ht="12.75">
      <c r="A15" s="116">
        <v>14</v>
      </c>
      <c r="B15" s="370" t="s">
        <v>231</v>
      </c>
    </row>
    <row r="16" spans="1:2" ht="12.75">
      <c r="A16" s="116">
        <v>15</v>
      </c>
      <c r="B16" s="370" t="s">
        <v>236</v>
      </c>
    </row>
    <row r="17" spans="1:2" ht="12.75">
      <c r="A17" s="116">
        <v>16</v>
      </c>
      <c r="B17" s="370" t="s">
        <v>728</v>
      </c>
    </row>
    <row r="18" spans="1:2" ht="12.75">
      <c r="A18" s="116">
        <v>17</v>
      </c>
      <c r="B18" s="370" t="s">
        <v>250</v>
      </c>
    </row>
    <row r="19" spans="1:2" ht="12.75">
      <c r="A19" s="116">
        <v>18</v>
      </c>
      <c r="B19" s="370" t="s">
        <v>235</v>
      </c>
    </row>
    <row r="20" spans="1:2" ht="12.75">
      <c r="A20" s="116">
        <v>19</v>
      </c>
      <c r="B20" s="370" t="s">
        <v>143</v>
      </c>
    </row>
    <row r="21" spans="1:2" ht="12.75">
      <c r="A21" s="116">
        <v>20</v>
      </c>
      <c r="B21" s="371" t="s">
        <v>129</v>
      </c>
    </row>
    <row r="22" spans="1:2" ht="12.75">
      <c r="A22" s="116">
        <v>21</v>
      </c>
      <c r="B22" s="372" t="s">
        <v>816</v>
      </c>
    </row>
    <row r="23" spans="1:2" ht="12.75">
      <c r="A23" s="116">
        <v>22</v>
      </c>
      <c r="B23" s="370" t="s">
        <v>839</v>
      </c>
    </row>
    <row r="24" spans="1:2" ht="12.75">
      <c r="A24" s="116">
        <v>23</v>
      </c>
      <c r="B24" s="372" t="s">
        <v>838</v>
      </c>
    </row>
    <row r="25" spans="1:2" ht="26.25" thickBot="1">
      <c r="A25" s="116">
        <v>24</v>
      </c>
      <c r="B25" s="371" t="s">
        <v>215</v>
      </c>
    </row>
    <row r="26" spans="1:2" ht="13.5" thickBot="1">
      <c r="A26" s="116">
        <v>25</v>
      </c>
      <c r="B26" s="373" t="s">
        <v>216</v>
      </c>
    </row>
    <row r="27" spans="1:2" ht="25.5">
      <c r="A27" s="116">
        <v>26</v>
      </c>
      <c r="B27" s="373" t="s">
        <v>217</v>
      </c>
    </row>
    <row r="28" spans="1:2" ht="13.5" thickBot="1">
      <c r="A28" s="116">
        <v>27</v>
      </c>
      <c r="B28" s="371" t="s">
        <v>128</v>
      </c>
    </row>
    <row r="29" spans="1:2" ht="13.5" thickBot="1">
      <c r="A29" s="116">
        <v>28</v>
      </c>
      <c r="B29" s="374" t="s">
        <v>124</v>
      </c>
    </row>
    <row r="30" spans="1:2" ht="13.5" thickBot="1">
      <c r="A30" s="116">
        <v>29</v>
      </c>
      <c r="B30" s="375" t="s">
        <v>127</v>
      </c>
    </row>
    <row r="31" spans="1:2" ht="13.5" thickBot="1">
      <c r="A31" s="116">
        <v>30</v>
      </c>
      <c r="B31" s="375" t="s">
        <v>125</v>
      </c>
    </row>
    <row r="32" spans="1:2" ht="13.5" thickBot="1">
      <c r="A32" s="116">
        <v>31</v>
      </c>
      <c r="B32" s="375" t="s">
        <v>126</v>
      </c>
    </row>
    <row r="33" spans="1:2" ht="18">
      <c r="A33" s="116">
        <v>32</v>
      </c>
      <c r="B33" s="376" t="s">
        <v>257</v>
      </c>
    </row>
    <row r="34" spans="1:2" ht="51">
      <c r="A34" s="116">
        <v>33</v>
      </c>
      <c r="B34" s="370" t="s">
        <v>1220</v>
      </c>
    </row>
    <row r="35" spans="1:2" ht="12.75">
      <c r="A35" s="116">
        <v>34</v>
      </c>
      <c r="B35" s="372" t="s">
        <v>849</v>
      </c>
    </row>
    <row r="36" spans="1:2" ht="25.5">
      <c r="A36" s="116">
        <v>35</v>
      </c>
      <c r="B36" s="433" t="s">
        <v>1211</v>
      </c>
    </row>
    <row r="37" spans="1:2" ht="38.25">
      <c r="A37" s="116">
        <v>36</v>
      </c>
      <c r="B37" s="372" t="s">
        <v>981</v>
      </c>
    </row>
    <row r="38" spans="1:2" ht="25.5">
      <c r="A38" s="116">
        <v>37</v>
      </c>
      <c r="B38" s="433" t="s">
        <v>1212</v>
      </c>
    </row>
    <row r="39" spans="1:2" ht="38.25">
      <c r="A39" s="116">
        <v>38</v>
      </c>
      <c r="B39" s="372" t="s">
        <v>850</v>
      </c>
    </row>
    <row r="40" spans="1:2" ht="38.25">
      <c r="A40" s="116">
        <v>39</v>
      </c>
      <c r="B40" s="377" t="s">
        <v>854</v>
      </c>
    </row>
    <row r="41" spans="1:2" ht="12.75">
      <c r="A41" s="116">
        <v>40</v>
      </c>
      <c r="B41" s="372" t="s">
        <v>851</v>
      </c>
    </row>
    <row r="42" spans="1:2" ht="89.25">
      <c r="A42" s="116">
        <v>41</v>
      </c>
      <c r="B42" s="377" t="s">
        <v>852</v>
      </c>
    </row>
    <row r="43" spans="1:2" ht="76.5">
      <c r="A43" s="116">
        <v>42</v>
      </c>
      <c r="B43" s="372" t="s">
        <v>855</v>
      </c>
    </row>
    <row r="44" spans="1:2" ht="25.5">
      <c r="A44" s="116">
        <v>43</v>
      </c>
      <c r="B44" s="372" t="s">
        <v>853</v>
      </c>
    </row>
    <row r="45" spans="1:2" ht="12.75">
      <c r="A45" s="116">
        <v>44</v>
      </c>
      <c r="B45" s="370" t="s">
        <v>740</v>
      </c>
    </row>
    <row r="46" spans="1:2" ht="63.75">
      <c r="A46" s="116">
        <v>45</v>
      </c>
      <c r="B46" s="370" t="s">
        <v>1172</v>
      </c>
    </row>
    <row r="47" spans="1:2" ht="38.25">
      <c r="A47" s="116">
        <v>46</v>
      </c>
      <c r="B47" s="371" t="s">
        <v>1219</v>
      </c>
    </row>
    <row r="48" spans="1:2" ht="15.75">
      <c r="A48" s="116">
        <v>47</v>
      </c>
      <c r="B48" s="378" t="s">
        <v>148</v>
      </c>
    </row>
    <row r="49" spans="1:2" ht="63.75">
      <c r="A49" s="116">
        <v>48</v>
      </c>
      <c r="B49" s="371" t="s">
        <v>171</v>
      </c>
    </row>
    <row r="50" spans="1:2" ht="25.5">
      <c r="A50" s="116">
        <v>49</v>
      </c>
      <c r="B50" s="370" t="s">
        <v>897</v>
      </c>
    </row>
    <row r="51" spans="1:2" ht="38.25">
      <c r="A51" s="116">
        <v>50</v>
      </c>
      <c r="B51" s="370" t="s">
        <v>786</v>
      </c>
    </row>
    <row r="52" spans="1:2" ht="38.25">
      <c r="A52" s="116">
        <v>51</v>
      </c>
      <c r="B52" s="370" t="s">
        <v>857</v>
      </c>
    </row>
    <row r="53" spans="1:2" ht="12.75">
      <c r="A53" s="116">
        <v>52</v>
      </c>
      <c r="B53" s="372" t="s">
        <v>856</v>
      </c>
    </row>
    <row r="54" spans="1:2" ht="13.5" thickBot="1">
      <c r="A54" s="116">
        <v>53</v>
      </c>
      <c r="B54" s="370" t="s">
        <v>207</v>
      </c>
    </row>
    <row r="55" spans="1:2" ht="12.75">
      <c r="A55" s="116">
        <v>54</v>
      </c>
      <c r="B55" s="379" t="s">
        <v>149</v>
      </c>
    </row>
    <row r="56" spans="1:2" ht="89.25">
      <c r="A56" s="116">
        <v>55</v>
      </c>
      <c r="B56" s="370" t="s">
        <v>1173</v>
      </c>
    </row>
    <row r="57" spans="1:2" ht="76.5">
      <c r="A57" s="116">
        <v>56</v>
      </c>
      <c r="B57" s="370" t="s">
        <v>858</v>
      </c>
    </row>
    <row r="58" spans="1:2" ht="24.75">
      <c r="A58" s="116">
        <v>57</v>
      </c>
      <c r="B58" s="370" t="s">
        <v>265</v>
      </c>
    </row>
    <row r="59" spans="1:2" ht="24.75">
      <c r="A59" s="116">
        <v>58</v>
      </c>
      <c r="B59" s="370" t="s">
        <v>150</v>
      </c>
    </row>
    <row r="60" spans="1:2" ht="75">
      <c r="A60" s="116">
        <v>59</v>
      </c>
      <c r="B60" s="371" t="s">
        <v>994</v>
      </c>
    </row>
    <row r="61" spans="1:2" ht="15">
      <c r="A61" s="116">
        <v>60</v>
      </c>
      <c r="B61" s="380" t="s">
        <v>151</v>
      </c>
    </row>
    <row r="62" spans="1:2" ht="12.75">
      <c r="A62" s="116">
        <v>61</v>
      </c>
      <c r="B62" s="371" t="s">
        <v>152</v>
      </c>
    </row>
    <row r="63" spans="1:2" ht="12">
      <c r="A63" s="116">
        <v>62</v>
      </c>
      <c r="B63" s="372" t="s">
        <v>154</v>
      </c>
    </row>
    <row r="64" spans="1:2" ht="12">
      <c r="A64" s="116">
        <v>63</v>
      </c>
      <c r="B64" s="370" t="s">
        <v>153</v>
      </c>
    </row>
    <row r="65" spans="1:2" ht="12">
      <c r="A65" s="116">
        <v>64</v>
      </c>
      <c r="B65" s="372" t="s">
        <v>155</v>
      </c>
    </row>
    <row r="66" spans="1:2" ht="12">
      <c r="A66" s="116">
        <v>65</v>
      </c>
      <c r="B66" s="370" t="s">
        <v>859</v>
      </c>
    </row>
    <row r="67" spans="1:2" ht="12">
      <c r="A67" s="116">
        <v>66</v>
      </c>
      <c r="B67" s="370" t="s">
        <v>161</v>
      </c>
    </row>
    <row r="68" spans="1:2" ht="12">
      <c r="A68" s="116">
        <v>67</v>
      </c>
      <c r="B68" s="370" t="s">
        <v>739</v>
      </c>
    </row>
    <row r="69" spans="1:2" ht="12">
      <c r="A69" s="116">
        <v>68</v>
      </c>
      <c r="B69" s="372" t="s">
        <v>156</v>
      </c>
    </row>
    <row r="70" spans="1:2" ht="12.75">
      <c r="A70" s="116">
        <v>69</v>
      </c>
      <c r="B70" s="371" t="s">
        <v>157</v>
      </c>
    </row>
    <row r="71" spans="1:2" ht="12">
      <c r="A71" s="116">
        <v>70</v>
      </c>
      <c r="B71" s="381" t="s">
        <v>158</v>
      </c>
    </row>
    <row r="72" spans="1:2" ht="12">
      <c r="A72" s="116">
        <v>71</v>
      </c>
      <c r="B72" s="370" t="s">
        <v>159</v>
      </c>
    </row>
    <row r="73" spans="1:2" ht="12">
      <c r="A73" s="116">
        <v>72</v>
      </c>
      <c r="B73" s="381" t="s">
        <v>160</v>
      </c>
    </row>
    <row r="74" spans="1:2" ht="15">
      <c r="A74" s="116">
        <v>73</v>
      </c>
      <c r="B74" s="380" t="s">
        <v>162</v>
      </c>
    </row>
    <row r="75" spans="1:2" ht="62.25">
      <c r="A75" s="116">
        <v>74</v>
      </c>
      <c r="B75" s="370" t="s">
        <v>163</v>
      </c>
    </row>
    <row r="76" spans="1:2" ht="37.5">
      <c r="A76" s="116">
        <v>75</v>
      </c>
      <c r="B76" s="370" t="s">
        <v>713</v>
      </c>
    </row>
    <row r="77" spans="1:2" ht="49.5">
      <c r="A77" s="116">
        <v>76</v>
      </c>
      <c r="B77" s="370" t="s">
        <v>787</v>
      </c>
    </row>
    <row r="78" spans="1:2" ht="12">
      <c r="A78" s="116">
        <v>77</v>
      </c>
      <c r="B78" s="382" t="s">
        <v>712</v>
      </c>
    </row>
    <row r="79" spans="1:2" ht="12.75">
      <c r="A79" s="116">
        <v>78</v>
      </c>
      <c r="B79" s="383" t="s">
        <v>164</v>
      </c>
    </row>
    <row r="80" spans="1:2" ht="12">
      <c r="A80" s="116">
        <v>79</v>
      </c>
      <c r="B80" s="384" t="s">
        <v>165</v>
      </c>
    </row>
    <row r="81" spans="1:2" ht="12.75" thickBot="1">
      <c r="A81" s="116">
        <v>80</v>
      </c>
      <c r="B81" s="385" t="s">
        <v>166</v>
      </c>
    </row>
    <row r="82" spans="1:2" ht="24.75">
      <c r="A82" s="116">
        <v>81</v>
      </c>
      <c r="B82" s="384" t="s">
        <v>168</v>
      </c>
    </row>
    <row r="83" spans="1:2" ht="12">
      <c r="A83" s="116">
        <v>82</v>
      </c>
      <c r="B83" s="384" t="s">
        <v>861</v>
      </c>
    </row>
    <row r="84" spans="1:2" ht="12">
      <c r="A84" s="116">
        <v>83</v>
      </c>
      <c r="B84" s="384" t="s">
        <v>1174</v>
      </c>
    </row>
    <row r="85" spans="1:2" ht="12">
      <c r="A85" s="116">
        <v>84</v>
      </c>
      <c r="B85" s="384" t="s">
        <v>860</v>
      </c>
    </row>
    <row r="86" spans="1:2" ht="12">
      <c r="A86" s="116">
        <v>85</v>
      </c>
      <c r="B86" s="384" t="s">
        <v>177</v>
      </c>
    </row>
    <row r="87" spans="1:2" ht="15">
      <c r="A87" s="116">
        <v>86</v>
      </c>
      <c r="B87" s="380" t="s">
        <v>266</v>
      </c>
    </row>
    <row r="88" spans="1:2" ht="18">
      <c r="A88" s="116">
        <v>87</v>
      </c>
      <c r="B88" s="369" t="s">
        <v>840</v>
      </c>
    </row>
    <row r="89" spans="1:2" ht="15">
      <c r="A89" s="116">
        <v>88</v>
      </c>
      <c r="B89" s="386" t="s">
        <v>258</v>
      </c>
    </row>
    <row r="90" spans="1:2" ht="19.5">
      <c r="A90" s="116">
        <v>89</v>
      </c>
      <c r="B90" s="387" t="s">
        <v>841</v>
      </c>
    </row>
    <row r="91" spans="1:2" ht="30">
      <c r="A91" s="116">
        <v>90</v>
      </c>
      <c r="B91" s="387" t="s">
        <v>865</v>
      </c>
    </row>
    <row r="92" spans="1:2" ht="19.5">
      <c r="A92" s="116">
        <v>91</v>
      </c>
      <c r="B92" s="387" t="s">
        <v>842</v>
      </c>
    </row>
    <row r="93" spans="1:2" ht="40.5" thickBot="1">
      <c r="A93" s="116">
        <v>92</v>
      </c>
      <c r="B93" s="387" t="s">
        <v>866</v>
      </c>
    </row>
    <row r="94" spans="1:2" ht="12.75" thickBot="1">
      <c r="A94" s="116">
        <v>93</v>
      </c>
      <c r="B94" s="388" t="s">
        <v>695</v>
      </c>
    </row>
    <row r="95" spans="1:2" ht="12.75" thickBot="1">
      <c r="A95" s="116">
        <v>94</v>
      </c>
      <c r="B95" s="389" t="s">
        <v>843</v>
      </c>
    </row>
    <row r="96" spans="1:2" ht="12.75" thickBot="1">
      <c r="A96" s="116">
        <v>95</v>
      </c>
      <c r="B96" s="389" t="s">
        <v>844</v>
      </c>
    </row>
    <row r="97" spans="1:2" ht="21" thickBot="1">
      <c r="A97" s="116">
        <v>96</v>
      </c>
      <c r="B97" s="389" t="s">
        <v>696</v>
      </c>
    </row>
    <row r="98" spans="1:2" ht="12">
      <c r="A98" s="116">
        <v>97</v>
      </c>
      <c r="B98" s="390" t="s">
        <v>862</v>
      </c>
    </row>
    <row r="99" spans="1:2" ht="36">
      <c r="A99" s="116">
        <v>98</v>
      </c>
      <c r="B99" s="369" t="s">
        <v>260</v>
      </c>
    </row>
    <row r="100" spans="1:2" ht="15">
      <c r="A100" s="116">
        <v>99</v>
      </c>
      <c r="B100" s="386" t="s">
        <v>244</v>
      </c>
    </row>
    <row r="101" spans="1:2" ht="12.75">
      <c r="A101" s="116">
        <v>100</v>
      </c>
      <c r="B101" s="383" t="s">
        <v>698</v>
      </c>
    </row>
    <row r="102" spans="1:2" ht="14.25">
      <c r="A102" s="116">
        <v>101</v>
      </c>
      <c r="B102" s="391"/>
    </row>
    <row r="103" spans="1:2" ht="12">
      <c r="A103" s="116">
        <v>102</v>
      </c>
      <c r="B103" s="387" t="s">
        <v>131</v>
      </c>
    </row>
    <row r="104" spans="1:2" ht="12.75">
      <c r="A104" s="116">
        <v>103</v>
      </c>
      <c r="B104" s="383" t="s">
        <v>130</v>
      </c>
    </row>
    <row r="105" spans="1:2" ht="12">
      <c r="A105" s="116">
        <v>104</v>
      </c>
      <c r="B105" s="387" t="s">
        <v>654</v>
      </c>
    </row>
    <row r="106" spans="1:2" ht="12.75">
      <c r="A106" s="116">
        <v>105</v>
      </c>
      <c r="B106" s="383" t="s">
        <v>136</v>
      </c>
    </row>
    <row r="107" spans="1:2" ht="39.75">
      <c r="A107" s="116">
        <v>106</v>
      </c>
      <c r="B107" s="387" t="s">
        <v>867</v>
      </c>
    </row>
    <row r="108" spans="1:2" ht="12.75">
      <c r="A108" s="116">
        <v>107</v>
      </c>
      <c r="B108" s="383" t="s">
        <v>135</v>
      </c>
    </row>
    <row r="109" spans="1:2" ht="19.5">
      <c r="A109" s="116">
        <v>108</v>
      </c>
      <c r="B109" s="392" t="s">
        <v>1185</v>
      </c>
    </row>
    <row r="110" spans="1:2" ht="12">
      <c r="A110" s="116">
        <v>109</v>
      </c>
      <c r="B110" s="393" t="s">
        <v>868</v>
      </c>
    </row>
    <row r="111" spans="1:2" ht="12">
      <c r="A111" s="116">
        <v>110</v>
      </c>
      <c r="B111" s="387" t="s">
        <v>869</v>
      </c>
    </row>
    <row r="112" spans="1:2" ht="12">
      <c r="A112" s="116">
        <v>111</v>
      </c>
      <c r="B112" s="370" t="s">
        <v>147</v>
      </c>
    </row>
    <row r="113" spans="1:2" ht="25.5">
      <c r="A113" s="116">
        <v>112</v>
      </c>
      <c r="B113" s="383" t="s">
        <v>699</v>
      </c>
    </row>
    <row r="114" spans="1:2" ht="19.5">
      <c r="A114" s="116">
        <v>113</v>
      </c>
      <c r="B114" s="387" t="s">
        <v>180</v>
      </c>
    </row>
    <row r="115" spans="1:2" ht="25.5">
      <c r="A115" s="116">
        <v>114</v>
      </c>
      <c r="B115" s="383" t="s">
        <v>700</v>
      </c>
    </row>
    <row r="116" spans="1:2" ht="19.5">
      <c r="A116" s="116">
        <v>115</v>
      </c>
      <c r="B116" s="387" t="s">
        <v>1094</v>
      </c>
    </row>
    <row r="117" spans="1:2" ht="25.5">
      <c r="A117" s="116">
        <v>116</v>
      </c>
      <c r="B117" s="383" t="s">
        <v>650</v>
      </c>
    </row>
    <row r="118" spans="1:2" ht="14.25">
      <c r="A118" s="116">
        <v>117</v>
      </c>
      <c r="B118" s="391"/>
    </row>
    <row r="119" spans="1:2" ht="19.5">
      <c r="A119" s="116">
        <v>118</v>
      </c>
      <c r="B119" s="387" t="s">
        <v>1092</v>
      </c>
    </row>
    <row r="120" spans="1:2" ht="12.75">
      <c r="A120" s="116">
        <v>119</v>
      </c>
      <c r="B120" s="383" t="s">
        <v>281</v>
      </c>
    </row>
    <row r="121" spans="1:2" ht="12">
      <c r="A121" s="116">
        <v>120</v>
      </c>
      <c r="B121" s="387" t="s">
        <v>188</v>
      </c>
    </row>
    <row r="122" spans="1:2" ht="12.75">
      <c r="A122" s="116">
        <v>121</v>
      </c>
      <c r="B122" s="383" t="s">
        <v>182</v>
      </c>
    </row>
    <row r="123" spans="1:2" ht="19.5">
      <c r="A123" s="116">
        <v>122</v>
      </c>
      <c r="B123" s="387" t="s">
        <v>1093</v>
      </c>
    </row>
    <row r="124" spans="1:2" ht="25.5">
      <c r="A124" s="116">
        <v>123</v>
      </c>
      <c r="B124" s="383" t="s">
        <v>169</v>
      </c>
    </row>
    <row r="125" spans="1:2" ht="12">
      <c r="A125" s="116">
        <v>124</v>
      </c>
      <c r="B125" s="394" t="s">
        <v>645</v>
      </c>
    </row>
    <row r="126" spans="1:2" ht="12">
      <c r="A126" s="116">
        <v>125</v>
      </c>
      <c r="B126" s="394" t="s">
        <v>189</v>
      </c>
    </row>
    <row r="127" spans="1:2" ht="12">
      <c r="A127" s="116">
        <v>126</v>
      </c>
      <c r="B127" s="394" t="s">
        <v>172</v>
      </c>
    </row>
    <row r="128" spans="1:2" ht="12">
      <c r="A128" s="116">
        <v>127</v>
      </c>
      <c r="B128" s="394" t="s">
        <v>646</v>
      </c>
    </row>
    <row r="129" spans="1:2" ht="12.75">
      <c r="A129" s="116">
        <v>128</v>
      </c>
      <c r="B129" s="383" t="s">
        <v>190</v>
      </c>
    </row>
    <row r="130" spans="1:2" ht="12">
      <c r="A130" s="116">
        <v>129</v>
      </c>
      <c r="B130" s="394" t="s">
        <v>191</v>
      </c>
    </row>
    <row r="131" spans="1:2" ht="12">
      <c r="A131" s="116">
        <v>130</v>
      </c>
      <c r="B131" s="394" t="s">
        <v>192</v>
      </c>
    </row>
    <row r="132" spans="1:2" ht="12">
      <c r="A132" s="116">
        <v>131</v>
      </c>
      <c r="B132" s="394" t="s">
        <v>193</v>
      </c>
    </row>
    <row r="133" spans="1:2" ht="12">
      <c r="A133" s="116">
        <v>132</v>
      </c>
      <c r="B133" s="394" t="s">
        <v>194</v>
      </c>
    </row>
    <row r="134" spans="1:2" ht="12">
      <c r="A134" s="116">
        <v>133</v>
      </c>
      <c r="B134" s="394" t="s">
        <v>195</v>
      </c>
    </row>
    <row r="135" spans="1:2" ht="12">
      <c r="A135" s="116">
        <v>134</v>
      </c>
      <c r="B135" s="394" t="s">
        <v>196</v>
      </c>
    </row>
    <row r="136" spans="1:2" ht="12">
      <c r="A136" s="116">
        <v>135</v>
      </c>
      <c r="B136" s="394" t="s">
        <v>230</v>
      </c>
    </row>
    <row r="137" spans="1:2" ht="25.5">
      <c r="A137" s="116">
        <v>136</v>
      </c>
      <c r="B137" s="383" t="s">
        <v>208</v>
      </c>
    </row>
    <row r="138" spans="1:2" ht="25.5">
      <c r="A138" s="116">
        <v>137</v>
      </c>
      <c r="B138" s="383" t="s">
        <v>198</v>
      </c>
    </row>
    <row r="139" spans="1:2" ht="30">
      <c r="A139" s="116">
        <v>138</v>
      </c>
      <c r="B139" s="395" t="s">
        <v>870</v>
      </c>
    </row>
    <row r="140" spans="1:2" ht="25.5">
      <c r="A140" s="116">
        <v>139</v>
      </c>
      <c r="B140" s="396" t="s">
        <v>142</v>
      </c>
    </row>
    <row r="141" spans="1:2" ht="12.75">
      <c r="A141" s="116">
        <v>140</v>
      </c>
      <c r="B141" s="383" t="s">
        <v>197</v>
      </c>
    </row>
    <row r="142" spans="1:2" ht="19.5">
      <c r="A142" s="116">
        <v>141</v>
      </c>
      <c r="B142" s="395" t="s">
        <v>898</v>
      </c>
    </row>
    <row r="143" spans="1:2" ht="12">
      <c r="A143" s="116">
        <v>142</v>
      </c>
      <c r="B143" s="394" t="s">
        <v>282</v>
      </c>
    </row>
    <row r="144" spans="1:2" ht="12">
      <c r="A144" s="116">
        <v>143</v>
      </c>
      <c r="B144" s="395" t="s">
        <v>199</v>
      </c>
    </row>
    <row r="145" spans="1:2" ht="12">
      <c r="A145" s="116">
        <v>144</v>
      </c>
      <c r="B145" s="394" t="s">
        <v>283</v>
      </c>
    </row>
    <row r="146" spans="1:2" ht="12">
      <c r="A146" s="116">
        <v>145</v>
      </c>
      <c r="B146" s="394" t="s">
        <v>284</v>
      </c>
    </row>
    <row r="147" spans="1:2" ht="13.5" thickBot="1">
      <c r="A147" s="116">
        <v>146</v>
      </c>
      <c r="B147" s="397" t="s">
        <v>648</v>
      </c>
    </row>
    <row r="148" spans="1:2" ht="15">
      <c r="A148" s="116">
        <v>147</v>
      </c>
      <c r="B148" s="386" t="s">
        <v>701</v>
      </c>
    </row>
    <row r="149" spans="1:2" ht="12.75">
      <c r="A149" s="116">
        <v>148</v>
      </c>
      <c r="B149" s="383" t="s">
        <v>229</v>
      </c>
    </row>
    <row r="150" spans="1:2" ht="19.5">
      <c r="A150" s="116">
        <v>149</v>
      </c>
      <c r="B150" s="395" t="s">
        <v>702</v>
      </c>
    </row>
    <row r="151" spans="1:2" ht="12.75">
      <c r="A151" s="116">
        <v>150</v>
      </c>
      <c r="B151" s="383" t="s">
        <v>685</v>
      </c>
    </row>
    <row r="152" spans="1:2" ht="12.75">
      <c r="A152" s="116">
        <v>151</v>
      </c>
      <c r="B152" s="383" t="s">
        <v>686</v>
      </c>
    </row>
    <row r="153" spans="1:2" ht="12.75">
      <c r="A153" s="116">
        <v>152</v>
      </c>
      <c r="B153" s="383" t="s">
        <v>687</v>
      </c>
    </row>
    <row r="154" spans="1:2" ht="12.75">
      <c r="A154" s="116">
        <v>153</v>
      </c>
      <c r="B154" s="383" t="s">
        <v>200</v>
      </c>
    </row>
    <row r="155" spans="1:2" ht="12.75">
      <c r="A155" s="116">
        <v>154</v>
      </c>
      <c r="B155" s="383" t="s">
        <v>201</v>
      </c>
    </row>
    <row r="156" spans="1:2" ht="12.75">
      <c r="A156" s="116">
        <v>155</v>
      </c>
      <c r="B156" s="383" t="s">
        <v>202</v>
      </c>
    </row>
    <row r="157" spans="1:2" ht="12.75">
      <c r="A157" s="116">
        <v>156</v>
      </c>
      <c r="B157" s="383" t="s">
        <v>203</v>
      </c>
    </row>
    <row r="158" spans="1:2" ht="12">
      <c r="A158" s="116">
        <v>157</v>
      </c>
      <c r="B158" s="370" t="s">
        <v>784</v>
      </c>
    </row>
    <row r="159" spans="1:2" ht="12.75">
      <c r="A159" s="116">
        <v>158</v>
      </c>
      <c r="B159" s="383" t="s">
        <v>23</v>
      </c>
    </row>
    <row r="160" spans="1:2" ht="24.75">
      <c r="A160" s="116">
        <v>159</v>
      </c>
      <c r="B160" s="370" t="s">
        <v>647</v>
      </c>
    </row>
    <row r="161" spans="1:2" ht="19.5">
      <c r="A161" s="116">
        <v>160</v>
      </c>
      <c r="B161" s="395" t="s">
        <v>5</v>
      </c>
    </row>
    <row r="162" spans="1:2" ht="12.75">
      <c r="A162" s="116">
        <v>161</v>
      </c>
      <c r="B162" s="371" t="s">
        <v>688</v>
      </c>
    </row>
    <row r="163" spans="1:2" ht="12.75">
      <c r="A163" s="116">
        <v>162</v>
      </c>
      <c r="B163" s="371" t="s">
        <v>689</v>
      </c>
    </row>
    <row r="164" spans="1:2" ht="12.75">
      <c r="A164" s="116">
        <v>163</v>
      </c>
      <c r="B164" s="371" t="s">
        <v>690</v>
      </c>
    </row>
    <row r="165" spans="1:2" ht="12.75">
      <c r="A165" s="116">
        <v>164</v>
      </c>
      <c r="B165" s="371" t="s">
        <v>691</v>
      </c>
    </row>
    <row r="166" spans="1:2" ht="12.75">
      <c r="A166" s="116">
        <v>165</v>
      </c>
      <c r="B166" s="371" t="s">
        <v>692</v>
      </c>
    </row>
    <row r="167" spans="1:2" ht="12.75">
      <c r="A167" s="116">
        <v>166</v>
      </c>
      <c r="B167" s="371" t="s">
        <v>693</v>
      </c>
    </row>
    <row r="168" spans="1:2" ht="12">
      <c r="A168" s="116">
        <v>167</v>
      </c>
      <c r="B168" s="370" t="s">
        <v>895</v>
      </c>
    </row>
    <row r="169" spans="1:2" ht="18">
      <c r="A169" s="116">
        <v>168</v>
      </c>
      <c r="B169" s="369" t="s">
        <v>140</v>
      </c>
    </row>
    <row r="170" spans="1:2" ht="15">
      <c r="A170" s="116">
        <v>169</v>
      </c>
      <c r="B170" s="386" t="s">
        <v>279</v>
      </c>
    </row>
    <row r="171" spans="1:2" ht="15">
      <c r="A171" s="116">
        <v>170</v>
      </c>
      <c r="B171" s="380" t="s">
        <v>204</v>
      </c>
    </row>
    <row r="172" spans="1:2" ht="12.75">
      <c r="A172" s="116">
        <v>171</v>
      </c>
      <c r="B172" s="383" t="s">
        <v>704</v>
      </c>
    </row>
    <row r="173" spans="1:2" ht="30">
      <c r="A173" s="116">
        <v>172</v>
      </c>
      <c r="B173" s="398" t="s">
        <v>205</v>
      </c>
    </row>
    <row r="174" spans="1:2" ht="19.5">
      <c r="A174" s="116">
        <v>173</v>
      </c>
      <c r="B174" s="398" t="s">
        <v>206</v>
      </c>
    </row>
    <row r="175" spans="1:2" ht="19.5">
      <c r="A175" s="116">
        <v>174</v>
      </c>
      <c r="B175" s="398" t="s">
        <v>788</v>
      </c>
    </row>
    <row r="176" spans="1:2" ht="30">
      <c r="A176" s="116">
        <v>175</v>
      </c>
      <c r="B176" s="398" t="s">
        <v>899</v>
      </c>
    </row>
    <row r="177" spans="1:2" ht="13.5" thickBot="1">
      <c r="A177" s="116">
        <v>176</v>
      </c>
      <c r="B177" s="383" t="s">
        <v>694</v>
      </c>
    </row>
    <row r="178" spans="1:2" ht="31.5" thickBot="1">
      <c r="A178" s="116">
        <v>177</v>
      </c>
      <c r="B178" s="399" t="s">
        <v>721</v>
      </c>
    </row>
    <row r="179" spans="1:2" ht="21" thickBot="1">
      <c r="A179" s="116">
        <v>178</v>
      </c>
      <c r="B179" s="400" t="s">
        <v>722</v>
      </c>
    </row>
    <row r="180" spans="1:2" ht="21" thickBot="1">
      <c r="A180" s="116">
        <v>179</v>
      </c>
      <c r="B180" s="401" t="s">
        <v>724</v>
      </c>
    </row>
    <row r="181" spans="1:2" ht="21" thickBot="1">
      <c r="A181" s="116">
        <v>180</v>
      </c>
      <c r="B181" s="401" t="s">
        <v>719</v>
      </c>
    </row>
    <row r="182" spans="1:2" ht="21" thickBot="1">
      <c r="A182" s="116">
        <v>181</v>
      </c>
      <c r="B182" s="401" t="s">
        <v>720</v>
      </c>
    </row>
    <row r="183" spans="1:2" ht="12.75" thickBot="1">
      <c r="A183" s="116">
        <v>182</v>
      </c>
      <c r="B183" s="401" t="s">
        <v>716</v>
      </c>
    </row>
    <row r="184" spans="1:2" ht="12.75" thickBot="1">
      <c r="A184" s="116">
        <v>183</v>
      </c>
      <c r="B184" s="401" t="s">
        <v>717</v>
      </c>
    </row>
    <row r="185" spans="1:2" ht="12.75" thickBot="1">
      <c r="A185" s="116">
        <v>184</v>
      </c>
      <c r="B185" s="401" t="s">
        <v>718</v>
      </c>
    </row>
    <row r="186" spans="1:2" ht="31.5">
      <c r="A186" s="116">
        <v>185</v>
      </c>
      <c r="B186" s="402" t="s">
        <v>871</v>
      </c>
    </row>
    <row r="187" spans="1:2" ht="12">
      <c r="A187" s="116">
        <v>186</v>
      </c>
      <c r="B187" s="403" t="s">
        <v>872</v>
      </c>
    </row>
    <row r="188" spans="1:2" ht="12.75">
      <c r="A188" s="116">
        <v>187</v>
      </c>
      <c r="B188" s="383" t="s">
        <v>209</v>
      </c>
    </row>
    <row r="189" spans="1:2" ht="20.25" thickBot="1">
      <c r="A189" s="116">
        <v>188</v>
      </c>
      <c r="B189" s="404" t="s">
        <v>134</v>
      </c>
    </row>
    <row r="190" spans="1:2" ht="21" thickBot="1">
      <c r="A190" s="116">
        <v>189</v>
      </c>
      <c r="B190" s="401" t="s">
        <v>723</v>
      </c>
    </row>
    <row r="191" spans="1:2" ht="12">
      <c r="A191" s="116">
        <v>190</v>
      </c>
      <c r="B191" s="370" t="s">
        <v>873</v>
      </c>
    </row>
    <row r="192" spans="1:2" ht="25.5">
      <c r="A192" s="116">
        <v>191</v>
      </c>
      <c r="B192" s="383" t="s">
        <v>652</v>
      </c>
    </row>
    <row r="193" spans="1:2" ht="20.25" thickBot="1">
      <c r="A193" s="116">
        <v>192</v>
      </c>
      <c r="B193" s="395" t="s">
        <v>1186</v>
      </c>
    </row>
    <row r="194" spans="1:2" ht="12.75" thickBot="1">
      <c r="A194" s="116">
        <v>193</v>
      </c>
      <c r="B194" s="405" t="s">
        <v>874</v>
      </c>
    </row>
    <row r="195" spans="1:2" ht="12.75" thickBot="1">
      <c r="A195" s="116">
        <v>194</v>
      </c>
      <c r="B195" s="406" t="s">
        <v>875</v>
      </c>
    </row>
    <row r="196" spans="1:2" ht="37.5" thickBot="1">
      <c r="A196" s="116">
        <v>195</v>
      </c>
      <c r="B196" s="370" t="s">
        <v>649</v>
      </c>
    </row>
    <row r="197" spans="1:2" ht="12.75" thickBot="1">
      <c r="A197" s="116">
        <v>196</v>
      </c>
      <c r="B197" s="405" t="s">
        <v>876</v>
      </c>
    </row>
    <row r="198" spans="1:2" ht="12.75" thickBot="1">
      <c r="A198" s="116">
        <v>197</v>
      </c>
      <c r="B198" s="406" t="s">
        <v>877</v>
      </c>
    </row>
    <row r="199" spans="1:2" ht="12.75" thickBot="1">
      <c r="A199" s="116">
        <v>198</v>
      </c>
      <c r="B199" s="406" t="s">
        <v>878</v>
      </c>
    </row>
    <row r="200" spans="1:2" ht="12.75" thickBot="1">
      <c r="A200" s="116">
        <v>199</v>
      </c>
      <c r="B200" s="406" t="s">
        <v>879</v>
      </c>
    </row>
    <row r="201" spans="1:2" ht="25.5">
      <c r="A201" s="116">
        <v>200</v>
      </c>
      <c r="B201" s="383" t="s">
        <v>653</v>
      </c>
    </row>
    <row r="202" spans="1:2" ht="20.25" thickBot="1">
      <c r="A202" s="116">
        <v>201</v>
      </c>
      <c r="B202" s="407" t="s">
        <v>1187</v>
      </c>
    </row>
    <row r="203" spans="1:2" ht="25.5">
      <c r="A203" s="116">
        <v>202</v>
      </c>
      <c r="B203" s="383" t="s">
        <v>655</v>
      </c>
    </row>
    <row r="204" spans="1:2" ht="20.25" thickBot="1">
      <c r="A204" s="116">
        <v>203</v>
      </c>
      <c r="B204" s="407" t="s">
        <v>1188</v>
      </c>
    </row>
    <row r="205" spans="1:2" ht="15">
      <c r="A205" s="116">
        <v>204</v>
      </c>
      <c r="B205" s="383" t="s">
        <v>730</v>
      </c>
    </row>
    <row r="206" spans="1:2" ht="12">
      <c r="A206" s="116">
        <v>205</v>
      </c>
      <c r="B206" s="398" t="s">
        <v>729</v>
      </c>
    </row>
    <row r="207" spans="1:2" ht="12">
      <c r="A207" s="116">
        <v>206</v>
      </c>
      <c r="B207" s="394" t="s">
        <v>727</v>
      </c>
    </row>
    <row r="208" spans="1:2" ht="15">
      <c r="A208" s="116">
        <v>207</v>
      </c>
      <c r="B208" s="386" t="s">
        <v>726</v>
      </c>
    </row>
    <row r="209" spans="1:2" ht="40.5">
      <c r="A209" s="116">
        <v>208</v>
      </c>
      <c r="B209" s="371" t="s">
        <v>502</v>
      </c>
    </row>
    <row r="210" spans="1:2" ht="30">
      <c r="A210" s="116">
        <v>209</v>
      </c>
      <c r="B210" s="398" t="s">
        <v>1175</v>
      </c>
    </row>
    <row r="211" spans="1:2" ht="12">
      <c r="A211" s="116">
        <v>210</v>
      </c>
      <c r="B211" s="370" t="s">
        <v>880</v>
      </c>
    </row>
    <row r="212" spans="1:2" ht="25.5">
      <c r="A212" s="116">
        <v>211</v>
      </c>
      <c r="B212" s="371" t="s">
        <v>907</v>
      </c>
    </row>
    <row r="213" spans="1:2" ht="25.5">
      <c r="A213" s="116">
        <v>212</v>
      </c>
      <c r="B213" s="371" t="s">
        <v>908</v>
      </c>
    </row>
    <row r="214" spans="1:2" ht="33" thickBot="1">
      <c r="A214" s="116">
        <v>213</v>
      </c>
      <c r="B214" s="408" t="s">
        <v>342</v>
      </c>
    </row>
    <row r="215" spans="1:2" ht="12">
      <c r="A215" s="116">
        <v>214</v>
      </c>
      <c r="B215" s="370" t="s">
        <v>725</v>
      </c>
    </row>
    <row r="216" spans="1:2" ht="19.5">
      <c r="A216" s="116">
        <v>215</v>
      </c>
      <c r="B216" s="376" t="s">
        <v>779</v>
      </c>
    </row>
    <row r="217" spans="1:2" ht="12">
      <c r="A217" s="116">
        <v>216</v>
      </c>
      <c r="B217" s="370" t="s">
        <v>678</v>
      </c>
    </row>
    <row r="218" spans="1:2" ht="12.75">
      <c r="A218" s="116">
        <v>217</v>
      </c>
      <c r="B218" s="371" t="s">
        <v>780</v>
      </c>
    </row>
    <row r="219" spans="1:2" ht="30">
      <c r="A219" s="116">
        <v>218</v>
      </c>
      <c r="B219" s="395" t="s">
        <v>22</v>
      </c>
    </row>
    <row r="220" spans="1:2" ht="12">
      <c r="A220" s="116">
        <v>219</v>
      </c>
      <c r="B220" s="370" t="s">
        <v>731</v>
      </c>
    </row>
    <row r="221" spans="1:2" ht="37.5">
      <c r="A221" s="116">
        <v>220</v>
      </c>
      <c r="B221" s="370" t="s">
        <v>732</v>
      </c>
    </row>
    <row r="222" spans="1:2" ht="12">
      <c r="A222" s="116">
        <v>221</v>
      </c>
      <c r="B222" s="370" t="s">
        <v>733</v>
      </c>
    </row>
    <row r="223" spans="1:2" ht="37.5" thickBot="1">
      <c r="A223" s="116">
        <v>222</v>
      </c>
      <c r="B223" s="370" t="s">
        <v>734</v>
      </c>
    </row>
    <row r="224" spans="1:2" ht="12.75" thickBot="1">
      <c r="A224" s="116">
        <v>223</v>
      </c>
      <c r="B224" s="399" t="s">
        <v>261</v>
      </c>
    </row>
    <row r="225" spans="1:2" ht="12.75" thickBot="1">
      <c r="A225" s="116">
        <v>224</v>
      </c>
      <c r="B225" s="401" t="s">
        <v>735</v>
      </c>
    </row>
    <row r="226" spans="1:2" ht="12.75" thickBot="1">
      <c r="A226" s="116">
        <v>225</v>
      </c>
      <c r="B226" s="400" t="s">
        <v>736</v>
      </c>
    </row>
    <row r="227" spans="1:2" ht="12.75" thickBot="1">
      <c r="A227" s="116">
        <v>226</v>
      </c>
      <c r="B227" s="400" t="s">
        <v>737</v>
      </c>
    </row>
    <row r="228" spans="1:2" ht="12">
      <c r="A228" s="116">
        <v>227</v>
      </c>
      <c r="B228" s="394" t="s">
        <v>738</v>
      </c>
    </row>
    <row r="229" spans="1:2" ht="25.5">
      <c r="A229" s="116">
        <v>228</v>
      </c>
      <c r="B229" s="371" t="s">
        <v>1189</v>
      </c>
    </row>
    <row r="230" spans="1:2" ht="49.5">
      <c r="A230" s="116">
        <v>229</v>
      </c>
      <c r="B230" s="370" t="s">
        <v>703</v>
      </c>
    </row>
    <row r="231" spans="1:2" ht="25.5">
      <c r="A231" s="116">
        <v>230</v>
      </c>
      <c r="B231" s="383" t="s">
        <v>900</v>
      </c>
    </row>
    <row r="232" spans="1:2" ht="40.5" thickBot="1">
      <c r="A232" s="116">
        <v>231</v>
      </c>
      <c r="B232" s="409" t="s">
        <v>765</v>
      </c>
    </row>
    <row r="233" spans="1:2" ht="12.75" thickBot="1">
      <c r="A233" s="116">
        <v>232</v>
      </c>
      <c r="B233" s="410" t="s">
        <v>901</v>
      </c>
    </row>
    <row r="234" spans="1:2" ht="25.5">
      <c r="A234" s="116">
        <v>233</v>
      </c>
      <c r="B234" s="371" t="s">
        <v>741</v>
      </c>
    </row>
    <row r="235" spans="1:2" ht="19.5">
      <c r="A235" s="116">
        <v>234</v>
      </c>
      <c r="B235" s="395" t="s">
        <v>742</v>
      </c>
    </row>
    <row r="236" spans="1:2" ht="25.5">
      <c r="A236" s="116">
        <v>235</v>
      </c>
      <c r="B236" s="371" t="s">
        <v>743</v>
      </c>
    </row>
    <row r="237" spans="1:2" ht="20.25" thickBot="1">
      <c r="A237" s="116">
        <v>236</v>
      </c>
      <c r="B237" s="395" t="s">
        <v>744</v>
      </c>
    </row>
    <row r="238" spans="1:2" ht="12.75" thickBot="1">
      <c r="A238" s="116">
        <v>237</v>
      </c>
      <c r="B238" s="399" t="s">
        <v>28</v>
      </c>
    </row>
    <row r="239" spans="1:2" ht="12.75" thickBot="1">
      <c r="A239" s="116">
        <v>238</v>
      </c>
      <c r="B239" s="401" t="s">
        <v>262</v>
      </c>
    </row>
    <row r="240" spans="1:2" ht="12.75" thickBot="1">
      <c r="A240" s="116">
        <v>239</v>
      </c>
      <c r="B240" s="401" t="s">
        <v>263</v>
      </c>
    </row>
    <row r="241" spans="1:2" ht="12.75" thickBot="1">
      <c r="A241" s="116">
        <v>240</v>
      </c>
      <c r="B241" s="400" t="s">
        <v>24</v>
      </c>
    </row>
    <row r="242" spans="1:2" ht="12">
      <c r="A242" s="116">
        <v>241</v>
      </c>
      <c r="B242" s="394" t="s">
        <v>651</v>
      </c>
    </row>
    <row r="243" spans="1:2" ht="25.5">
      <c r="A243" s="116">
        <v>242</v>
      </c>
      <c r="B243" s="371" t="s">
        <v>747</v>
      </c>
    </row>
    <row r="244" spans="1:2" ht="19.5">
      <c r="A244" s="116">
        <v>243</v>
      </c>
      <c r="B244" s="395" t="s">
        <v>748</v>
      </c>
    </row>
    <row r="245" spans="1:2" ht="25.5">
      <c r="A245" s="116">
        <v>244</v>
      </c>
      <c r="B245" s="371" t="s">
        <v>25</v>
      </c>
    </row>
    <row r="246" spans="1:2" ht="40.5" thickBot="1">
      <c r="A246" s="116">
        <v>245</v>
      </c>
      <c r="B246" s="407" t="s">
        <v>26</v>
      </c>
    </row>
    <row r="247" spans="1:2" ht="12.75" thickBot="1">
      <c r="A247" s="116">
        <v>246</v>
      </c>
      <c r="B247" s="400" t="s">
        <v>749</v>
      </c>
    </row>
    <row r="248" spans="1:2" ht="12.75" thickBot="1">
      <c r="A248" s="116">
        <v>247</v>
      </c>
      <c r="B248" s="400" t="s">
        <v>750</v>
      </c>
    </row>
    <row r="249" spans="1:2" ht="12.75" thickBot="1">
      <c r="A249" s="116">
        <v>248</v>
      </c>
      <c r="B249" s="401" t="s">
        <v>751</v>
      </c>
    </row>
    <row r="250" spans="1:2" ht="15">
      <c r="A250" s="116">
        <v>249</v>
      </c>
      <c r="B250" s="386" t="s">
        <v>752</v>
      </c>
    </row>
    <row r="251" spans="1:2" ht="25.5">
      <c r="A251" s="116">
        <v>250</v>
      </c>
      <c r="B251" s="371" t="s">
        <v>31</v>
      </c>
    </row>
    <row r="252" spans="1:2" ht="40.5" thickBot="1">
      <c r="A252" s="116">
        <v>251</v>
      </c>
      <c r="B252" s="395" t="s">
        <v>881</v>
      </c>
    </row>
    <row r="253" spans="1:2" ht="12.75" thickBot="1">
      <c r="A253" s="116">
        <v>252</v>
      </c>
      <c r="B253" s="411" t="s">
        <v>27</v>
      </c>
    </row>
    <row r="254" spans="1:2" ht="12.75" thickBot="1">
      <c r="A254" s="116">
        <v>253</v>
      </c>
      <c r="B254" s="412" t="s">
        <v>753</v>
      </c>
    </row>
    <row r="255" spans="1:2" ht="12.75" thickBot="1">
      <c r="A255" s="116">
        <v>254</v>
      </c>
      <c r="B255" s="413" t="s">
        <v>754</v>
      </c>
    </row>
    <row r="256" spans="1:2" ht="31.5" thickBot="1">
      <c r="A256" s="116">
        <v>255</v>
      </c>
      <c r="B256" s="401" t="s">
        <v>755</v>
      </c>
    </row>
    <row r="257" spans="1:2" ht="12.75" thickBot="1">
      <c r="A257" s="116">
        <v>256</v>
      </c>
      <c r="B257" s="401" t="s">
        <v>264</v>
      </c>
    </row>
    <row r="258" spans="1:2" ht="25.5">
      <c r="A258" s="116">
        <v>257</v>
      </c>
      <c r="B258" s="383" t="s">
        <v>756</v>
      </c>
    </row>
    <row r="259" spans="1:2" ht="30" thickBot="1">
      <c r="A259" s="116">
        <v>258</v>
      </c>
      <c r="B259" s="407" t="s">
        <v>882</v>
      </c>
    </row>
    <row r="260" spans="1:2" ht="12.75" thickBot="1">
      <c r="A260" s="116">
        <v>259</v>
      </c>
      <c r="B260" s="389" t="s">
        <v>757</v>
      </c>
    </row>
    <row r="261" spans="1:2" ht="12.75" thickBot="1">
      <c r="A261" s="116">
        <v>260</v>
      </c>
      <c r="B261" s="414" t="s">
        <v>758</v>
      </c>
    </row>
    <row r="262" spans="1:2" ht="12.75" thickBot="1">
      <c r="A262" s="116">
        <v>261</v>
      </c>
      <c r="B262" s="389" t="s">
        <v>759</v>
      </c>
    </row>
    <row r="263" spans="1:2" ht="25.5">
      <c r="A263" s="116">
        <v>262</v>
      </c>
      <c r="B263" s="383" t="s">
        <v>760</v>
      </c>
    </row>
    <row r="264" spans="1:2" ht="33">
      <c r="A264" s="116">
        <v>263</v>
      </c>
      <c r="B264" s="398" t="s">
        <v>1190</v>
      </c>
    </row>
    <row r="265" spans="1:2" ht="30" thickBot="1">
      <c r="A265" s="116">
        <v>264</v>
      </c>
      <c r="B265" s="398" t="s">
        <v>980</v>
      </c>
    </row>
    <row r="266" spans="1:2" ht="12.75" thickBot="1">
      <c r="A266" s="116">
        <v>265</v>
      </c>
      <c r="B266" s="399" t="s">
        <v>761</v>
      </c>
    </row>
    <row r="267" spans="1:2" ht="12.75" thickBot="1">
      <c r="A267" s="116">
        <v>266</v>
      </c>
      <c r="B267" s="400" t="s">
        <v>662</v>
      </c>
    </row>
    <row r="268" spans="1:2" ht="12.75" thickBot="1">
      <c r="A268" s="116">
        <v>267</v>
      </c>
      <c r="B268" s="401" t="s">
        <v>661</v>
      </c>
    </row>
    <row r="269" spans="1:2" ht="12.75" thickBot="1">
      <c r="A269" s="116">
        <v>268</v>
      </c>
      <c r="B269" s="401" t="s">
        <v>762</v>
      </c>
    </row>
    <row r="270" spans="1:2" ht="12.75" thickBot="1">
      <c r="A270" s="116">
        <v>269</v>
      </c>
      <c r="B270" s="401" t="s">
        <v>664</v>
      </c>
    </row>
    <row r="271" spans="1:2" ht="12.75" thickBot="1">
      <c r="A271" s="116">
        <v>270</v>
      </c>
      <c r="B271" s="401" t="s">
        <v>663</v>
      </c>
    </row>
    <row r="272" spans="1:2" ht="12.75" thickBot="1">
      <c r="A272" s="116">
        <v>271</v>
      </c>
      <c r="B272" s="401" t="s">
        <v>763</v>
      </c>
    </row>
    <row r="273" spans="1:2" ht="12.75" thickBot="1">
      <c r="A273" s="116">
        <v>272</v>
      </c>
      <c r="B273" s="406" t="s">
        <v>657</v>
      </c>
    </row>
    <row r="274" spans="1:2" ht="12.75" thickBot="1">
      <c r="A274" s="116">
        <v>273</v>
      </c>
      <c r="B274" s="406" t="s">
        <v>658</v>
      </c>
    </row>
    <row r="275" spans="1:2" ht="12.75" thickBot="1">
      <c r="A275" s="116">
        <v>274</v>
      </c>
      <c r="B275" s="406" t="s">
        <v>659</v>
      </c>
    </row>
    <row r="276" spans="1:2" ht="12.75" thickBot="1">
      <c r="A276" s="116">
        <v>275</v>
      </c>
      <c r="B276" s="401" t="s">
        <v>660</v>
      </c>
    </row>
    <row r="277" spans="1:2" ht="12">
      <c r="A277" s="116">
        <v>276</v>
      </c>
      <c r="B277" s="415" t="s">
        <v>769</v>
      </c>
    </row>
    <row r="278" spans="1:2" ht="12.75" thickBot="1">
      <c r="A278" s="116">
        <v>277</v>
      </c>
      <c r="B278" s="416" t="s">
        <v>665</v>
      </c>
    </row>
    <row r="279" spans="1:2" ht="12.75" thickBot="1">
      <c r="A279" s="116">
        <v>278</v>
      </c>
      <c r="B279" s="370" t="s">
        <v>9</v>
      </c>
    </row>
    <row r="280" spans="1:2" ht="12.75" thickBot="1">
      <c r="A280" s="116">
        <v>279</v>
      </c>
      <c r="B280" s="417" t="s">
        <v>666</v>
      </c>
    </row>
    <row r="281" spans="1:2" ht="25.5">
      <c r="A281" s="116">
        <v>280</v>
      </c>
      <c r="B281" s="371" t="s">
        <v>267</v>
      </c>
    </row>
    <row r="282" spans="1:2" ht="12">
      <c r="A282" s="116">
        <v>281</v>
      </c>
      <c r="B282" s="395" t="s">
        <v>8</v>
      </c>
    </row>
    <row r="283" spans="1:2" ht="12">
      <c r="A283" s="116">
        <v>282</v>
      </c>
      <c r="B283" s="395" t="s">
        <v>682</v>
      </c>
    </row>
    <row r="284" spans="1:2" ht="25.5">
      <c r="A284" s="116">
        <v>283</v>
      </c>
      <c r="B284" s="371" t="s">
        <v>668</v>
      </c>
    </row>
    <row r="285" spans="1:2" ht="40.5" thickBot="1">
      <c r="A285" s="116">
        <v>284</v>
      </c>
      <c r="B285" s="407" t="s">
        <v>274</v>
      </c>
    </row>
    <row r="286" spans="1:2" ht="39">
      <c r="A286" s="116">
        <v>285</v>
      </c>
      <c r="B286" s="371" t="s">
        <v>669</v>
      </c>
    </row>
    <row r="287" spans="1:2" ht="12.75" thickBot="1">
      <c r="A287" s="116">
        <v>286</v>
      </c>
      <c r="B287" s="407" t="s">
        <v>275</v>
      </c>
    </row>
    <row r="288" spans="1:2" ht="26.25" thickBot="1">
      <c r="A288" s="116">
        <v>287</v>
      </c>
      <c r="B288" s="371" t="s">
        <v>770</v>
      </c>
    </row>
    <row r="289" spans="1:2" ht="12.75" thickBot="1">
      <c r="A289" s="116">
        <v>288</v>
      </c>
      <c r="B289" s="413" t="s">
        <v>771</v>
      </c>
    </row>
    <row r="290" spans="1:2" ht="21" thickBot="1">
      <c r="A290" s="116">
        <v>289</v>
      </c>
      <c r="B290" s="401" t="s">
        <v>1196</v>
      </c>
    </row>
    <row r="291" spans="1:2" ht="12.75" thickBot="1">
      <c r="A291" s="116">
        <v>290</v>
      </c>
      <c r="B291" s="401" t="s">
        <v>772</v>
      </c>
    </row>
    <row r="292" spans="1:2" ht="25.5">
      <c r="A292" s="116">
        <v>291</v>
      </c>
      <c r="B292" s="371" t="s">
        <v>671</v>
      </c>
    </row>
    <row r="293" spans="1:2" ht="30" thickBot="1">
      <c r="A293" s="116">
        <v>292</v>
      </c>
      <c r="B293" s="407" t="s">
        <v>746</v>
      </c>
    </row>
    <row r="294" spans="1:2" ht="12.75">
      <c r="A294" s="116">
        <v>293</v>
      </c>
      <c r="B294" s="371" t="s">
        <v>674</v>
      </c>
    </row>
    <row r="295" spans="1:2" ht="20.25" thickBot="1">
      <c r="A295" s="116">
        <v>294</v>
      </c>
      <c r="B295" s="404" t="s">
        <v>672</v>
      </c>
    </row>
    <row r="296" spans="1:2" ht="12.75" thickBot="1">
      <c r="A296" s="116">
        <v>295</v>
      </c>
      <c r="B296" s="400" t="s">
        <v>773</v>
      </c>
    </row>
    <row r="297" spans="1:2" ht="12.75" thickBot="1">
      <c r="A297" s="116">
        <v>296</v>
      </c>
      <c r="B297" s="401" t="s">
        <v>774</v>
      </c>
    </row>
    <row r="298" spans="1:2" ht="12.75" thickBot="1">
      <c r="A298" s="116">
        <v>297</v>
      </c>
      <c r="B298" s="400" t="s">
        <v>775</v>
      </c>
    </row>
    <row r="299" spans="1:2" ht="12.75" thickBot="1">
      <c r="A299" s="116">
        <v>298</v>
      </c>
      <c r="B299" s="400" t="s">
        <v>902</v>
      </c>
    </row>
    <row r="300" spans="1:2" ht="25.5">
      <c r="A300" s="116">
        <v>299</v>
      </c>
      <c r="B300" s="371" t="s">
        <v>675</v>
      </c>
    </row>
    <row r="301" spans="1:2" ht="20.25" thickBot="1">
      <c r="A301" s="116">
        <v>300</v>
      </c>
      <c r="B301" s="404" t="s">
        <v>673</v>
      </c>
    </row>
    <row r="302" spans="1:2" ht="12.75" thickBot="1">
      <c r="A302" s="116">
        <v>301</v>
      </c>
      <c r="B302" s="400" t="s">
        <v>268</v>
      </c>
    </row>
    <row r="303" spans="1:2" ht="52.5" thickBot="1">
      <c r="A303" s="116">
        <v>302</v>
      </c>
      <c r="B303" s="371" t="s">
        <v>271</v>
      </c>
    </row>
    <row r="304" spans="1:2" ht="12.75" thickBot="1">
      <c r="A304" s="116">
        <v>303</v>
      </c>
      <c r="B304" s="399" t="s">
        <v>777</v>
      </c>
    </row>
    <row r="305" spans="1:2" ht="12.75" thickBot="1">
      <c r="A305" s="116">
        <v>304</v>
      </c>
      <c r="B305" s="400" t="s">
        <v>778</v>
      </c>
    </row>
    <row r="306" spans="1:2" ht="12.75" thickBot="1">
      <c r="A306" s="116">
        <v>305</v>
      </c>
      <c r="B306" s="400" t="s">
        <v>269</v>
      </c>
    </row>
    <row r="307" spans="1:2" ht="12.75" thickBot="1">
      <c r="A307" s="116">
        <v>306</v>
      </c>
      <c r="B307" s="400" t="s">
        <v>270</v>
      </c>
    </row>
    <row r="308" spans="1:2" ht="19.5">
      <c r="A308" s="116">
        <v>307</v>
      </c>
      <c r="B308" s="376" t="s">
        <v>795</v>
      </c>
    </row>
    <row r="309" spans="1:2" ht="15">
      <c r="A309" s="116">
        <v>308</v>
      </c>
      <c r="B309" s="386" t="s">
        <v>781</v>
      </c>
    </row>
    <row r="310" spans="1:2" ht="30">
      <c r="A310" s="116">
        <v>309</v>
      </c>
      <c r="B310" s="398" t="s">
        <v>276</v>
      </c>
    </row>
    <row r="311" spans="1:2" ht="19.5">
      <c r="A311" s="116">
        <v>310</v>
      </c>
      <c r="B311" s="418" t="s">
        <v>884</v>
      </c>
    </row>
    <row r="312" spans="1:2" ht="25.5">
      <c r="A312" s="116">
        <v>311</v>
      </c>
      <c r="B312" s="371" t="s">
        <v>277</v>
      </c>
    </row>
    <row r="313" spans="1:2" ht="26.25" thickBot="1">
      <c r="A313" s="116">
        <v>312</v>
      </c>
      <c r="B313" s="371" t="s">
        <v>782</v>
      </c>
    </row>
    <row r="314" spans="1:2" ht="12.75" thickBot="1">
      <c r="A314" s="116">
        <v>313</v>
      </c>
      <c r="B314" s="413" t="s">
        <v>796</v>
      </c>
    </row>
    <row r="315" spans="1:2" ht="25.5">
      <c r="A315" s="116">
        <v>314</v>
      </c>
      <c r="B315" s="371" t="s">
        <v>783</v>
      </c>
    </row>
    <row r="316" spans="1:2" ht="14.25">
      <c r="A316" s="116">
        <v>315</v>
      </c>
      <c r="B316" s="391"/>
    </row>
    <row r="317" spans="1:2" ht="12">
      <c r="A317" s="116">
        <v>316</v>
      </c>
      <c r="B317" s="370" t="s">
        <v>896</v>
      </c>
    </row>
    <row r="318" spans="1:2" ht="49.5">
      <c r="A318" s="116">
        <v>317</v>
      </c>
      <c r="B318" s="370" t="s">
        <v>272</v>
      </c>
    </row>
    <row r="319" spans="1:2" ht="25.5">
      <c r="A319" s="116">
        <v>318</v>
      </c>
      <c r="B319" s="371" t="s">
        <v>681</v>
      </c>
    </row>
    <row r="320" spans="1:2" ht="39">
      <c r="A320" s="116">
        <v>319</v>
      </c>
      <c r="B320" s="371" t="s">
        <v>885</v>
      </c>
    </row>
    <row r="321" spans="1:2" ht="25.5">
      <c r="A321" s="116">
        <v>320</v>
      </c>
      <c r="B321" s="371" t="s">
        <v>679</v>
      </c>
    </row>
    <row r="322" spans="1:2" ht="36">
      <c r="A322" s="116">
        <v>321</v>
      </c>
      <c r="B322" s="376" t="s">
        <v>7</v>
      </c>
    </row>
    <row r="323" spans="1:2" ht="12.75">
      <c r="A323" s="116">
        <v>322</v>
      </c>
      <c r="B323" s="383" t="s">
        <v>6</v>
      </c>
    </row>
    <row r="324" spans="1:2" ht="19.5">
      <c r="A324" s="116">
        <v>323</v>
      </c>
      <c r="B324" s="387" t="s">
        <v>791</v>
      </c>
    </row>
    <row r="325" spans="1:2" ht="12.75" thickBot="1">
      <c r="A325" s="116">
        <v>324</v>
      </c>
      <c r="B325" s="387" t="s">
        <v>557</v>
      </c>
    </row>
    <row r="326" spans="1:2" ht="12.75" thickBot="1">
      <c r="A326" s="116">
        <v>325</v>
      </c>
      <c r="B326" s="399" t="s">
        <v>558</v>
      </c>
    </row>
    <row r="327" spans="1:2" ht="12.75" thickBot="1">
      <c r="A327" s="116">
        <v>326</v>
      </c>
      <c r="B327" s="400" t="s">
        <v>559</v>
      </c>
    </row>
    <row r="328" spans="1:2" ht="39">
      <c r="A328" s="116">
        <v>327</v>
      </c>
      <c r="B328" s="383" t="s">
        <v>886</v>
      </c>
    </row>
    <row r="329" spans="1:2" ht="30">
      <c r="A329" s="116">
        <v>328</v>
      </c>
      <c r="B329" s="395" t="s">
        <v>10</v>
      </c>
    </row>
    <row r="330" spans="1:2" ht="39">
      <c r="A330" s="116">
        <v>329</v>
      </c>
      <c r="B330" s="383" t="s">
        <v>81</v>
      </c>
    </row>
    <row r="331" spans="1:2" ht="39.75">
      <c r="A331" s="116">
        <v>330</v>
      </c>
      <c r="B331" s="395" t="s">
        <v>278</v>
      </c>
    </row>
    <row r="332" spans="1:2" ht="39">
      <c r="A332" s="116">
        <v>331</v>
      </c>
      <c r="B332" s="383" t="s">
        <v>82</v>
      </c>
    </row>
    <row r="333" spans="1:2" ht="48">
      <c r="A333" s="116">
        <v>332</v>
      </c>
      <c r="B333" s="419" t="s">
        <v>887</v>
      </c>
    </row>
    <row r="334" spans="1:2" ht="48" thickBot="1">
      <c r="A334" s="116">
        <v>333</v>
      </c>
      <c r="B334" s="419" t="s">
        <v>888</v>
      </c>
    </row>
    <row r="335" spans="1:2" ht="12.75" thickBot="1">
      <c r="A335" s="116">
        <v>334</v>
      </c>
      <c r="B335" s="420" t="s">
        <v>889</v>
      </c>
    </row>
    <row r="336" spans="1:2" ht="12.75" thickBot="1">
      <c r="A336" s="116">
        <v>335</v>
      </c>
      <c r="B336" s="421" t="s">
        <v>890</v>
      </c>
    </row>
    <row r="337" spans="1:2" ht="12.75" thickBot="1">
      <c r="A337" s="116">
        <v>336</v>
      </c>
      <c r="B337" s="421" t="s">
        <v>891</v>
      </c>
    </row>
    <row r="338" spans="1:2" ht="12.75" thickBot="1">
      <c r="A338" s="116">
        <v>337</v>
      </c>
      <c r="B338" s="421" t="s">
        <v>1191</v>
      </c>
    </row>
    <row r="339" spans="1:2" ht="12.75" thickBot="1">
      <c r="A339" s="116">
        <v>338</v>
      </c>
      <c r="B339" s="422" t="s">
        <v>892</v>
      </c>
    </row>
    <row r="340" spans="1:2" ht="12">
      <c r="A340" s="116">
        <v>339</v>
      </c>
      <c r="B340" s="423" t="s">
        <v>893</v>
      </c>
    </row>
    <row r="341" spans="1:2" ht="39">
      <c r="A341" s="116">
        <v>340</v>
      </c>
      <c r="B341" s="371" t="s">
        <v>167</v>
      </c>
    </row>
    <row r="342" spans="1:2" ht="15">
      <c r="A342" s="116">
        <v>341</v>
      </c>
      <c r="B342" s="386" t="s">
        <v>237</v>
      </c>
    </row>
    <row r="343" spans="1:2" ht="12.75">
      <c r="A343" s="116">
        <v>342</v>
      </c>
      <c r="B343" s="383" t="s">
        <v>238</v>
      </c>
    </row>
    <row r="344" spans="1:2" ht="19.5">
      <c r="A344" s="116">
        <v>343</v>
      </c>
      <c r="B344" s="395" t="s">
        <v>4</v>
      </c>
    </row>
    <row r="345" spans="1:2" ht="25.5">
      <c r="A345" s="116">
        <v>344</v>
      </c>
      <c r="B345" s="383" t="s">
        <v>239</v>
      </c>
    </row>
    <row r="346" spans="1:2" ht="19.5">
      <c r="A346" s="116">
        <v>345</v>
      </c>
      <c r="B346" s="395" t="s">
        <v>11</v>
      </c>
    </row>
    <row r="347" spans="1:2" ht="25.5">
      <c r="A347" s="116">
        <v>346</v>
      </c>
      <c r="B347" s="383" t="s">
        <v>273</v>
      </c>
    </row>
    <row r="348" spans="1:2" ht="30">
      <c r="A348" s="116">
        <v>347</v>
      </c>
      <c r="B348" s="395" t="s">
        <v>903</v>
      </c>
    </row>
    <row r="349" spans="1:2" ht="12.75">
      <c r="A349" s="116">
        <v>348</v>
      </c>
      <c r="B349" s="383" t="s">
        <v>240</v>
      </c>
    </row>
    <row r="350" spans="1:2" ht="30">
      <c r="A350" s="116">
        <v>349</v>
      </c>
      <c r="B350" s="395" t="s">
        <v>904</v>
      </c>
    </row>
    <row r="351" spans="1:2" ht="12.75">
      <c r="A351" s="116">
        <v>350</v>
      </c>
      <c r="B351" s="383" t="s">
        <v>789</v>
      </c>
    </row>
    <row r="352" spans="1:2" ht="19.5">
      <c r="A352" s="116">
        <v>351</v>
      </c>
      <c r="B352" s="395" t="s">
        <v>790</v>
      </c>
    </row>
    <row r="353" spans="1:2" ht="12.75">
      <c r="A353" s="116">
        <v>352</v>
      </c>
      <c r="B353" s="383" t="s">
        <v>241</v>
      </c>
    </row>
    <row r="354" spans="1:2" ht="30">
      <c r="A354" s="116">
        <v>353</v>
      </c>
      <c r="B354" s="395" t="s">
        <v>976</v>
      </c>
    </row>
    <row r="355" spans="1:2" ht="39">
      <c r="A355" s="116">
        <v>354</v>
      </c>
      <c r="B355" s="371" t="s">
        <v>2</v>
      </c>
    </row>
    <row r="356" spans="1:2" ht="25.5">
      <c r="A356" s="116">
        <v>355</v>
      </c>
      <c r="B356" s="371" t="s">
        <v>1192</v>
      </c>
    </row>
    <row r="357" spans="1:2" ht="39">
      <c r="A357" s="116">
        <v>356</v>
      </c>
      <c r="B357" s="371" t="s">
        <v>3</v>
      </c>
    </row>
    <row r="358" spans="1:2" ht="26.25" thickBot="1">
      <c r="A358" s="116">
        <v>357</v>
      </c>
      <c r="B358" s="383" t="s">
        <v>232</v>
      </c>
    </row>
    <row r="359" spans="1:2" ht="12.75" thickBot="1">
      <c r="A359" s="116">
        <v>358</v>
      </c>
      <c r="B359" s="413" t="s">
        <v>233</v>
      </c>
    </row>
    <row r="360" spans="1:2" ht="12.75" thickBot="1">
      <c r="A360" s="116">
        <v>359</v>
      </c>
      <c r="B360" s="401" t="s">
        <v>234</v>
      </c>
    </row>
    <row r="361" spans="1:2" ht="39">
      <c r="A361" s="116">
        <v>360</v>
      </c>
      <c r="B361" s="383" t="s">
        <v>253</v>
      </c>
    </row>
    <row r="362" spans="1:2" ht="30">
      <c r="A362" s="116">
        <v>361</v>
      </c>
      <c r="B362" s="387" t="s">
        <v>141</v>
      </c>
    </row>
    <row r="363" spans="1:2" ht="12.75" thickBot="1">
      <c r="A363" s="116">
        <v>362</v>
      </c>
      <c r="B363" s="387" t="s">
        <v>242</v>
      </c>
    </row>
    <row r="364" spans="1:2" ht="12.75" thickBot="1">
      <c r="A364" s="116">
        <v>363</v>
      </c>
      <c r="B364" s="413" t="s">
        <v>245</v>
      </c>
    </row>
    <row r="365" spans="1:2" ht="12.75" thickBot="1">
      <c r="A365" s="116">
        <v>364</v>
      </c>
      <c r="B365" s="401" t="s">
        <v>243</v>
      </c>
    </row>
    <row r="366" spans="1:2" ht="15">
      <c r="A366" s="116">
        <v>365</v>
      </c>
      <c r="B366" s="386" t="s">
        <v>178</v>
      </c>
    </row>
    <row r="367" spans="1:2" ht="12.75">
      <c r="A367" s="116">
        <v>366</v>
      </c>
      <c r="B367" s="371" t="s">
        <v>179</v>
      </c>
    </row>
    <row r="368" spans="1:2" ht="12">
      <c r="A368" s="116">
        <v>367</v>
      </c>
      <c r="B368" s="424" t="s">
        <v>289</v>
      </c>
    </row>
    <row r="369" spans="1:2" ht="12">
      <c r="A369" s="116">
        <v>368</v>
      </c>
      <c r="B369" s="424" t="s">
        <v>294</v>
      </c>
    </row>
    <row r="370" spans="1:2" ht="12">
      <c r="A370" s="116">
        <v>369</v>
      </c>
      <c r="B370" s="424" t="s">
        <v>296</v>
      </c>
    </row>
    <row r="371" spans="1:2" ht="12">
      <c r="A371" s="116">
        <v>370</v>
      </c>
      <c r="B371" s="424" t="s">
        <v>299</v>
      </c>
    </row>
    <row r="372" spans="1:2" ht="12">
      <c r="A372" s="116">
        <v>371</v>
      </c>
      <c r="B372" s="424" t="s">
        <v>467</v>
      </c>
    </row>
    <row r="373" spans="1:2" ht="12">
      <c r="A373" s="116">
        <v>372</v>
      </c>
      <c r="B373" s="424" t="s">
        <v>301</v>
      </c>
    </row>
    <row r="374" spans="1:2" ht="12">
      <c r="A374" s="116">
        <v>373</v>
      </c>
      <c r="B374" s="424" t="s">
        <v>304</v>
      </c>
    </row>
    <row r="375" spans="1:2" ht="12">
      <c r="A375" s="116">
        <v>374</v>
      </c>
      <c r="B375" s="424" t="s">
        <v>307</v>
      </c>
    </row>
    <row r="376" spans="1:2" ht="12">
      <c r="A376" s="116">
        <v>375</v>
      </c>
      <c r="B376" s="424" t="s">
        <v>310</v>
      </c>
    </row>
    <row r="377" spans="1:2" ht="12">
      <c r="A377" s="116">
        <v>376</v>
      </c>
      <c r="B377" s="424" t="s">
        <v>312</v>
      </c>
    </row>
    <row r="378" spans="1:2" ht="12">
      <c r="A378" s="116">
        <v>377</v>
      </c>
      <c r="B378" s="424" t="s">
        <v>314</v>
      </c>
    </row>
    <row r="379" spans="1:2" ht="12">
      <c r="A379" s="116">
        <v>378</v>
      </c>
      <c r="B379" s="424" t="s">
        <v>317</v>
      </c>
    </row>
    <row r="380" spans="1:2" ht="12">
      <c r="A380" s="116">
        <v>379</v>
      </c>
      <c r="B380" s="424" t="s">
        <v>319</v>
      </c>
    </row>
    <row r="381" spans="1:2" ht="12">
      <c r="A381" s="116">
        <v>380</v>
      </c>
      <c r="B381" s="424" t="s">
        <v>321</v>
      </c>
    </row>
    <row r="382" spans="1:2" ht="12">
      <c r="A382" s="116">
        <v>381</v>
      </c>
      <c r="B382" s="424" t="s">
        <v>173</v>
      </c>
    </row>
    <row r="383" spans="1:2" ht="12">
      <c r="A383" s="116">
        <v>382</v>
      </c>
      <c r="B383" s="424" t="s">
        <v>323</v>
      </c>
    </row>
    <row r="384" spans="1:2" ht="12">
      <c r="A384" s="116">
        <v>383</v>
      </c>
      <c r="B384" s="424" t="s">
        <v>325</v>
      </c>
    </row>
    <row r="385" spans="1:2" ht="12">
      <c r="A385" s="116">
        <v>384</v>
      </c>
      <c r="B385" s="424" t="s">
        <v>327</v>
      </c>
    </row>
    <row r="386" spans="1:2" ht="12">
      <c r="A386" s="116">
        <v>385</v>
      </c>
      <c r="B386" s="424" t="s">
        <v>545</v>
      </c>
    </row>
    <row r="387" spans="1:2" ht="12">
      <c r="A387" s="116">
        <v>386</v>
      </c>
      <c r="B387" s="424" t="s">
        <v>329</v>
      </c>
    </row>
    <row r="388" spans="1:2" ht="12">
      <c r="A388" s="116">
        <v>387</v>
      </c>
      <c r="B388" s="424" t="s">
        <v>331</v>
      </c>
    </row>
    <row r="389" spans="1:2" ht="12">
      <c r="A389" s="116">
        <v>388</v>
      </c>
      <c r="B389" s="424" t="s">
        <v>333</v>
      </c>
    </row>
    <row r="390" spans="1:2" ht="12">
      <c r="A390" s="116">
        <v>389</v>
      </c>
      <c r="B390" s="424" t="s">
        <v>336</v>
      </c>
    </row>
    <row r="391" spans="1:2" ht="12">
      <c r="A391" s="116">
        <v>390</v>
      </c>
      <c r="B391" s="424" t="s">
        <v>174</v>
      </c>
    </row>
    <row r="392" spans="1:2" ht="12">
      <c r="A392" s="116">
        <v>391</v>
      </c>
      <c r="B392" s="424" t="s">
        <v>339</v>
      </c>
    </row>
    <row r="393" spans="1:2" ht="12">
      <c r="A393" s="116">
        <v>392</v>
      </c>
      <c r="B393" s="424" t="s">
        <v>343</v>
      </c>
    </row>
    <row r="394" spans="1:2" ht="12">
      <c r="A394" s="116">
        <v>393</v>
      </c>
      <c r="B394" s="424" t="s">
        <v>346</v>
      </c>
    </row>
    <row r="395" spans="1:2" ht="12">
      <c r="A395" s="116">
        <v>394</v>
      </c>
      <c r="B395" s="424" t="s">
        <v>349</v>
      </c>
    </row>
    <row r="396" spans="1:2" ht="12">
      <c r="A396" s="116">
        <v>395</v>
      </c>
      <c r="B396" s="424" t="s">
        <v>351</v>
      </c>
    </row>
    <row r="397" spans="1:2" ht="12">
      <c r="A397" s="116">
        <v>396</v>
      </c>
      <c r="B397" s="424" t="s">
        <v>354</v>
      </c>
    </row>
    <row r="398" spans="1:2" ht="12">
      <c r="A398" s="116">
        <v>397</v>
      </c>
      <c r="B398" s="424" t="s">
        <v>356</v>
      </c>
    </row>
    <row r="399" spans="1:2" s="120" customFormat="1" ht="12.75" thickBot="1">
      <c r="A399" s="116">
        <v>398</v>
      </c>
      <c r="B399" s="425" t="s">
        <v>364</v>
      </c>
    </row>
    <row r="400" spans="1:2" ht="12">
      <c r="A400" s="119">
        <v>399</v>
      </c>
      <c r="B400" s="424" t="s">
        <v>367</v>
      </c>
    </row>
    <row r="401" spans="1:2" ht="12">
      <c r="A401" s="116">
        <v>400</v>
      </c>
      <c r="B401" s="424" t="s">
        <v>370</v>
      </c>
    </row>
    <row r="402" spans="1:2" ht="12">
      <c r="A402" s="116">
        <v>401</v>
      </c>
      <c r="B402" s="424" t="s">
        <v>371</v>
      </c>
    </row>
    <row r="403" spans="1:2" ht="12">
      <c r="A403" s="116">
        <v>402</v>
      </c>
      <c r="B403" s="424" t="s">
        <v>373</v>
      </c>
    </row>
    <row r="404" spans="1:2" ht="12">
      <c r="A404" s="116">
        <v>403</v>
      </c>
      <c r="B404" s="424" t="s">
        <v>375</v>
      </c>
    </row>
    <row r="405" spans="1:2" ht="12">
      <c r="A405" s="116">
        <v>404</v>
      </c>
      <c r="B405" s="424" t="s">
        <v>377</v>
      </c>
    </row>
    <row r="406" spans="1:2" ht="12">
      <c r="A406" s="116">
        <v>405</v>
      </c>
      <c r="B406" s="424" t="s">
        <v>379</v>
      </c>
    </row>
    <row r="407" spans="1:2" ht="12">
      <c r="A407" s="116">
        <v>406</v>
      </c>
      <c r="B407" s="424" t="s">
        <v>382</v>
      </c>
    </row>
    <row r="408" spans="1:2" ht="12">
      <c r="A408" s="116">
        <v>407</v>
      </c>
      <c r="B408" s="424" t="s">
        <v>384</v>
      </c>
    </row>
    <row r="409" spans="1:2" ht="12">
      <c r="A409" s="116">
        <v>408</v>
      </c>
      <c r="B409" s="424" t="s">
        <v>386</v>
      </c>
    </row>
    <row r="410" spans="1:2" ht="12">
      <c r="A410" s="116">
        <v>409</v>
      </c>
      <c r="B410" s="424" t="s">
        <v>388</v>
      </c>
    </row>
    <row r="411" spans="1:2" ht="12">
      <c r="A411" s="116">
        <v>410</v>
      </c>
      <c r="B411" s="424" t="s">
        <v>390</v>
      </c>
    </row>
    <row r="412" spans="1:2" ht="12">
      <c r="A412" s="116">
        <v>411</v>
      </c>
      <c r="B412" s="424" t="s">
        <v>395</v>
      </c>
    </row>
    <row r="413" spans="1:2" ht="12">
      <c r="A413" s="116">
        <v>412</v>
      </c>
      <c r="B413" s="424" t="s">
        <v>398</v>
      </c>
    </row>
    <row r="414" spans="1:2" ht="12">
      <c r="A414" s="116">
        <v>413</v>
      </c>
      <c r="B414" s="424" t="s">
        <v>400</v>
      </c>
    </row>
    <row r="415" spans="1:2" ht="12">
      <c r="A415" s="116">
        <v>414</v>
      </c>
      <c r="B415" s="424" t="s">
        <v>402</v>
      </c>
    </row>
    <row r="416" spans="1:2" ht="12">
      <c r="A416" s="116">
        <v>415</v>
      </c>
      <c r="B416" s="424" t="s">
        <v>404</v>
      </c>
    </row>
    <row r="417" spans="1:2" ht="12">
      <c r="A417" s="116">
        <v>416</v>
      </c>
      <c r="B417" s="424" t="s">
        <v>406</v>
      </c>
    </row>
    <row r="418" spans="1:2" ht="12">
      <c r="A418" s="116">
        <v>417</v>
      </c>
      <c r="B418" s="424" t="s">
        <v>409</v>
      </c>
    </row>
    <row r="419" spans="1:2" ht="12">
      <c r="A419" s="116">
        <v>418</v>
      </c>
      <c r="B419" s="424" t="s">
        <v>411</v>
      </c>
    </row>
    <row r="420" spans="1:2" ht="12">
      <c r="A420" s="116">
        <v>419</v>
      </c>
      <c r="B420" s="424" t="s">
        <v>413</v>
      </c>
    </row>
    <row r="421" spans="1:2" ht="12">
      <c r="A421" s="116">
        <v>420</v>
      </c>
      <c r="B421" s="424" t="s">
        <v>415</v>
      </c>
    </row>
    <row r="422" spans="1:2" ht="14.25">
      <c r="A422" s="116">
        <v>421</v>
      </c>
      <c r="B422" s="426" t="s">
        <v>909</v>
      </c>
    </row>
    <row r="423" spans="1:2" ht="12">
      <c r="A423" s="116">
        <v>422</v>
      </c>
      <c r="B423" s="424" t="s">
        <v>418</v>
      </c>
    </row>
    <row r="424" spans="1:2" ht="12">
      <c r="A424" s="116">
        <v>423</v>
      </c>
      <c r="B424" s="424" t="s">
        <v>420</v>
      </c>
    </row>
    <row r="425" spans="1:2" ht="12">
      <c r="A425" s="116">
        <v>424</v>
      </c>
      <c r="B425" s="424" t="s">
        <v>422</v>
      </c>
    </row>
    <row r="426" spans="1:2" ht="14.25">
      <c r="A426" s="116">
        <v>425</v>
      </c>
      <c r="B426" s="426" t="s">
        <v>910</v>
      </c>
    </row>
    <row r="427" spans="1:2" ht="12">
      <c r="A427" s="116">
        <v>426</v>
      </c>
      <c r="B427" s="424" t="s">
        <v>425</v>
      </c>
    </row>
    <row r="428" spans="1:2" ht="12">
      <c r="A428" s="116">
        <v>427</v>
      </c>
      <c r="B428" s="424" t="s">
        <v>428</v>
      </c>
    </row>
    <row r="429" spans="1:2" ht="12">
      <c r="A429" s="116">
        <v>428</v>
      </c>
      <c r="B429" s="424" t="s">
        <v>430</v>
      </c>
    </row>
    <row r="430" spans="1:2" ht="12">
      <c r="A430" s="116">
        <v>429</v>
      </c>
      <c r="B430" s="424" t="s">
        <v>432</v>
      </c>
    </row>
    <row r="431" spans="1:2" ht="12">
      <c r="A431" s="116">
        <v>430</v>
      </c>
      <c r="B431" s="424" t="s">
        <v>434</v>
      </c>
    </row>
    <row r="432" spans="1:2" ht="12">
      <c r="A432" s="116">
        <v>431</v>
      </c>
      <c r="B432" s="424" t="s">
        <v>436</v>
      </c>
    </row>
    <row r="433" spans="1:2" ht="12">
      <c r="A433" s="116">
        <v>432</v>
      </c>
      <c r="B433" s="424" t="s">
        <v>438</v>
      </c>
    </row>
    <row r="434" spans="1:2" ht="12">
      <c r="A434" s="116">
        <v>433</v>
      </c>
      <c r="B434" s="424" t="s">
        <v>440</v>
      </c>
    </row>
    <row r="435" spans="1:2" ht="12">
      <c r="A435" s="116">
        <v>434</v>
      </c>
      <c r="B435" s="424" t="s">
        <v>442</v>
      </c>
    </row>
    <row r="436" spans="1:2" ht="12">
      <c r="A436" s="116">
        <v>435</v>
      </c>
      <c r="B436" s="424" t="s">
        <v>444</v>
      </c>
    </row>
    <row r="437" spans="1:2" ht="12">
      <c r="A437" s="116">
        <v>436</v>
      </c>
      <c r="B437" s="424" t="s">
        <v>446</v>
      </c>
    </row>
    <row r="438" spans="1:2" ht="12">
      <c r="A438" s="116">
        <v>437</v>
      </c>
      <c r="B438" s="424" t="s">
        <v>448</v>
      </c>
    </row>
    <row r="439" spans="1:2" ht="12">
      <c r="A439" s="116">
        <v>438</v>
      </c>
      <c r="B439" s="424" t="s">
        <v>450</v>
      </c>
    </row>
    <row r="440" spans="1:2" ht="14.25">
      <c r="A440" s="116">
        <v>439</v>
      </c>
      <c r="B440" s="426" t="s">
        <v>975</v>
      </c>
    </row>
    <row r="441" spans="1:2" ht="14.25">
      <c r="A441" s="116">
        <v>440</v>
      </c>
      <c r="B441" s="426" t="s">
        <v>911</v>
      </c>
    </row>
    <row r="442" spans="1:2" ht="12">
      <c r="A442" s="116">
        <v>441</v>
      </c>
      <c r="B442" s="424" t="s">
        <v>455</v>
      </c>
    </row>
    <row r="443" spans="1:2" ht="12">
      <c r="A443" s="116">
        <v>442</v>
      </c>
      <c r="B443" s="424" t="s">
        <v>457</v>
      </c>
    </row>
    <row r="444" spans="1:2" ht="12">
      <c r="A444" s="116">
        <v>443</v>
      </c>
      <c r="B444" s="424" t="s">
        <v>459</v>
      </c>
    </row>
    <row r="445" spans="1:2" ht="12">
      <c r="A445" s="116">
        <v>444</v>
      </c>
      <c r="B445" s="424" t="s">
        <v>461</v>
      </c>
    </row>
    <row r="446" spans="1:2" ht="12">
      <c r="A446" s="116">
        <v>445</v>
      </c>
      <c r="B446" s="424" t="s">
        <v>463</v>
      </c>
    </row>
    <row r="447" spans="1:2" ht="12">
      <c r="A447" s="116">
        <v>446</v>
      </c>
      <c r="B447" s="424" t="s">
        <v>465</v>
      </c>
    </row>
    <row r="448" spans="1:2" ht="12">
      <c r="A448" s="116">
        <v>447</v>
      </c>
      <c r="B448" s="424" t="s">
        <v>469</v>
      </c>
    </row>
    <row r="449" spans="1:2" ht="14.25">
      <c r="A449" s="116">
        <v>448</v>
      </c>
      <c r="B449" s="426" t="s">
        <v>912</v>
      </c>
    </row>
    <row r="450" spans="1:2" ht="14.25">
      <c r="A450" s="116">
        <v>449</v>
      </c>
      <c r="B450" s="426" t="s">
        <v>913</v>
      </c>
    </row>
    <row r="451" spans="1:2" ht="12">
      <c r="A451" s="116">
        <v>450</v>
      </c>
      <c r="B451" s="424" t="s">
        <v>476</v>
      </c>
    </row>
    <row r="452" spans="1:2" ht="12">
      <c r="A452" s="116">
        <v>451</v>
      </c>
      <c r="B452" s="424" t="s">
        <v>478</v>
      </c>
    </row>
    <row r="453" spans="1:2" ht="12">
      <c r="A453" s="116">
        <v>452</v>
      </c>
      <c r="B453" s="424" t="s">
        <v>480</v>
      </c>
    </row>
    <row r="454" spans="1:2" ht="12">
      <c r="A454" s="116">
        <v>453</v>
      </c>
      <c r="B454" s="424" t="s">
        <v>482</v>
      </c>
    </row>
    <row r="455" spans="1:2" ht="12">
      <c r="A455" s="116">
        <v>454</v>
      </c>
      <c r="B455" s="424" t="s">
        <v>484</v>
      </c>
    </row>
    <row r="456" spans="1:2" ht="12">
      <c r="A456" s="116">
        <v>455</v>
      </c>
      <c r="B456" s="424" t="s">
        <v>486</v>
      </c>
    </row>
    <row r="457" spans="1:2" ht="12">
      <c r="A457" s="116">
        <v>456</v>
      </c>
      <c r="B457" s="424" t="s">
        <v>488</v>
      </c>
    </row>
    <row r="458" spans="1:2" ht="12">
      <c r="A458" s="116">
        <v>457</v>
      </c>
      <c r="B458" s="424" t="s">
        <v>490</v>
      </c>
    </row>
    <row r="459" spans="1:2" ht="12">
      <c r="A459" s="116">
        <v>458</v>
      </c>
      <c r="B459" s="424" t="s">
        <v>493</v>
      </c>
    </row>
    <row r="460" spans="1:2" ht="14.25">
      <c r="A460" s="116">
        <v>459</v>
      </c>
      <c r="B460" s="426" t="s">
        <v>914</v>
      </c>
    </row>
    <row r="461" spans="1:2" ht="12">
      <c r="A461" s="116">
        <v>460</v>
      </c>
      <c r="B461" s="424" t="s">
        <v>496</v>
      </c>
    </row>
    <row r="462" spans="1:2" ht="12">
      <c r="A462" s="116">
        <v>461</v>
      </c>
      <c r="B462" s="424" t="s">
        <v>498</v>
      </c>
    </row>
    <row r="463" spans="1:2" ht="12">
      <c r="A463" s="116">
        <v>462</v>
      </c>
      <c r="B463" s="424" t="s">
        <v>503</v>
      </c>
    </row>
    <row r="464" spans="1:2" ht="12">
      <c r="A464" s="116">
        <v>463</v>
      </c>
      <c r="B464" s="424" t="s">
        <v>505</v>
      </c>
    </row>
    <row r="465" spans="1:2" ht="12">
      <c r="A465" s="116">
        <v>464</v>
      </c>
      <c r="B465" s="424" t="s">
        <v>507</v>
      </c>
    </row>
    <row r="466" spans="1:2" ht="12">
      <c r="A466" s="116">
        <v>465</v>
      </c>
      <c r="B466" s="424" t="s">
        <v>509</v>
      </c>
    </row>
    <row r="467" spans="1:2" ht="12">
      <c r="A467" s="116">
        <v>466</v>
      </c>
      <c r="B467" s="424" t="s">
        <v>511</v>
      </c>
    </row>
    <row r="468" spans="1:2" ht="12">
      <c r="A468" s="116">
        <v>467</v>
      </c>
      <c r="B468" s="424" t="s">
        <v>512</v>
      </c>
    </row>
    <row r="469" spans="1:2" ht="12">
      <c r="A469" s="116">
        <v>468</v>
      </c>
      <c r="B469" s="424" t="s">
        <v>513</v>
      </c>
    </row>
    <row r="470" spans="1:2" ht="12">
      <c r="A470" s="116">
        <v>469</v>
      </c>
      <c r="B470" s="424" t="s">
        <v>514</v>
      </c>
    </row>
    <row r="471" spans="1:2" ht="12">
      <c r="A471" s="116">
        <v>470</v>
      </c>
      <c r="B471" s="424" t="s">
        <v>515</v>
      </c>
    </row>
    <row r="472" spans="1:2" ht="12">
      <c r="A472" s="116">
        <v>471</v>
      </c>
      <c r="B472" s="424" t="s">
        <v>516</v>
      </c>
    </row>
    <row r="473" spans="1:2" ht="12">
      <c r="A473" s="116">
        <v>472</v>
      </c>
      <c r="B473" s="424" t="s">
        <v>517</v>
      </c>
    </row>
    <row r="474" spans="1:2" ht="12">
      <c r="A474" s="116">
        <v>473</v>
      </c>
      <c r="B474" s="424" t="s">
        <v>518</v>
      </c>
    </row>
    <row r="475" spans="1:2" ht="12">
      <c r="A475" s="116">
        <v>474</v>
      </c>
      <c r="B475" s="424" t="s">
        <v>519</v>
      </c>
    </row>
    <row r="476" spans="1:2" ht="12">
      <c r="A476" s="116">
        <v>475</v>
      </c>
      <c r="B476" s="424" t="s">
        <v>520</v>
      </c>
    </row>
    <row r="477" spans="1:2" ht="12">
      <c r="A477" s="116">
        <v>476</v>
      </c>
      <c r="B477" s="424" t="s">
        <v>521</v>
      </c>
    </row>
    <row r="478" spans="1:2" ht="12">
      <c r="A478" s="116">
        <v>477</v>
      </c>
      <c r="B478" s="424" t="s">
        <v>522</v>
      </c>
    </row>
    <row r="479" spans="1:2" ht="12">
      <c r="A479" s="116">
        <v>478</v>
      </c>
      <c r="B479" s="424" t="s">
        <v>523</v>
      </c>
    </row>
    <row r="480" spans="1:2" ht="14.25">
      <c r="A480" s="116">
        <v>479</v>
      </c>
      <c r="B480" s="426" t="s">
        <v>915</v>
      </c>
    </row>
    <row r="481" spans="1:2" ht="12">
      <c r="A481" s="116">
        <v>480</v>
      </c>
      <c r="B481" s="424" t="s">
        <v>524</v>
      </c>
    </row>
    <row r="482" spans="1:2" ht="12">
      <c r="A482" s="116">
        <v>481</v>
      </c>
      <c r="B482" s="424" t="s">
        <v>526</v>
      </c>
    </row>
    <row r="483" spans="1:2" ht="12">
      <c r="A483" s="116">
        <v>482</v>
      </c>
      <c r="B483" s="424" t="s">
        <v>527</v>
      </c>
    </row>
    <row r="484" spans="1:2" ht="12">
      <c r="A484" s="116">
        <v>483</v>
      </c>
      <c r="B484" s="424" t="s">
        <v>528</v>
      </c>
    </row>
    <row r="485" spans="1:2" ht="12">
      <c r="A485" s="116">
        <v>484</v>
      </c>
      <c r="B485" s="424" t="s">
        <v>529</v>
      </c>
    </row>
    <row r="486" spans="1:2" ht="12">
      <c r="A486" s="116">
        <v>485</v>
      </c>
      <c r="B486" s="424" t="s">
        <v>530</v>
      </c>
    </row>
    <row r="487" spans="1:2" ht="12">
      <c r="A487" s="116">
        <v>486</v>
      </c>
      <c r="B487" s="424" t="s">
        <v>531</v>
      </c>
    </row>
    <row r="488" spans="1:2" ht="12">
      <c r="A488" s="116">
        <v>487</v>
      </c>
      <c r="B488" s="424" t="s">
        <v>532</v>
      </c>
    </row>
    <row r="489" spans="1:2" ht="12">
      <c r="A489" s="116">
        <v>488</v>
      </c>
      <c r="B489" s="424" t="s">
        <v>533</v>
      </c>
    </row>
    <row r="490" spans="1:2" ht="12">
      <c r="A490" s="116">
        <v>489</v>
      </c>
      <c r="B490" s="424" t="s">
        <v>534</v>
      </c>
    </row>
    <row r="491" spans="1:2" ht="12">
      <c r="A491" s="116">
        <v>490</v>
      </c>
      <c r="B491" s="424" t="s">
        <v>535</v>
      </c>
    </row>
    <row r="492" spans="1:2" ht="12">
      <c r="A492" s="116">
        <v>491</v>
      </c>
      <c r="B492" s="424" t="s">
        <v>536</v>
      </c>
    </row>
    <row r="493" spans="1:2" ht="12">
      <c r="A493" s="116">
        <v>492</v>
      </c>
      <c r="B493" s="424" t="s">
        <v>537</v>
      </c>
    </row>
    <row r="494" spans="1:2" ht="12">
      <c r="A494" s="116">
        <v>493</v>
      </c>
      <c r="B494" s="424" t="s">
        <v>538</v>
      </c>
    </row>
    <row r="495" spans="1:2" ht="12">
      <c r="A495" s="116">
        <v>494</v>
      </c>
      <c r="B495" s="424" t="s">
        <v>539</v>
      </c>
    </row>
    <row r="496" spans="1:2" ht="12">
      <c r="A496" s="116">
        <v>495</v>
      </c>
      <c r="B496" s="424" t="s">
        <v>540</v>
      </c>
    </row>
    <row r="497" spans="1:2" ht="12">
      <c r="A497" s="116">
        <v>496</v>
      </c>
      <c r="B497" s="424" t="s">
        <v>541</v>
      </c>
    </row>
    <row r="498" spans="1:2" ht="12">
      <c r="A498" s="116">
        <v>497</v>
      </c>
      <c r="B498" s="424" t="s">
        <v>542</v>
      </c>
    </row>
    <row r="499" spans="1:2" ht="12">
      <c r="A499" s="116">
        <v>498</v>
      </c>
      <c r="B499" s="424" t="s">
        <v>543</v>
      </c>
    </row>
    <row r="500" spans="1:2" ht="12">
      <c r="A500" s="116">
        <v>499</v>
      </c>
      <c r="B500" s="424" t="s">
        <v>544</v>
      </c>
    </row>
    <row r="501" spans="1:2" ht="14.25">
      <c r="A501" s="116">
        <v>500</v>
      </c>
      <c r="B501" s="426" t="s">
        <v>916</v>
      </c>
    </row>
    <row r="502" spans="1:2" ht="12">
      <c r="A502" s="116">
        <v>501</v>
      </c>
      <c r="B502" s="424" t="s">
        <v>546</v>
      </c>
    </row>
    <row r="503" spans="1:2" ht="12">
      <c r="A503" s="116">
        <v>502</v>
      </c>
      <c r="B503" s="424" t="s">
        <v>547</v>
      </c>
    </row>
    <row r="504" spans="1:2" ht="12">
      <c r="A504" s="116">
        <v>503</v>
      </c>
      <c r="B504" s="424" t="s">
        <v>548</v>
      </c>
    </row>
    <row r="505" spans="1:2" ht="12">
      <c r="A505" s="116">
        <v>504</v>
      </c>
      <c r="B505" s="424" t="s">
        <v>549</v>
      </c>
    </row>
    <row r="506" spans="1:2" ht="12">
      <c r="A506" s="116">
        <v>505</v>
      </c>
      <c r="B506" s="424" t="s">
        <v>550</v>
      </c>
    </row>
    <row r="507" spans="1:2" ht="12">
      <c r="A507" s="116">
        <v>506</v>
      </c>
      <c r="B507" s="424" t="s">
        <v>551</v>
      </c>
    </row>
    <row r="508" spans="1:2" ht="12">
      <c r="A508" s="116">
        <v>507</v>
      </c>
      <c r="B508" s="424" t="s">
        <v>552</v>
      </c>
    </row>
    <row r="509" spans="1:2" ht="12">
      <c r="A509" s="116">
        <v>508</v>
      </c>
      <c r="B509" s="424" t="s">
        <v>553</v>
      </c>
    </row>
    <row r="510" spans="1:2" ht="12">
      <c r="A510" s="116">
        <v>509</v>
      </c>
      <c r="B510" s="424" t="s">
        <v>554</v>
      </c>
    </row>
    <row r="511" spans="1:2" ht="12">
      <c r="A511" s="116">
        <v>510</v>
      </c>
      <c r="B511" s="424" t="s">
        <v>555</v>
      </c>
    </row>
    <row r="512" spans="1:2" ht="12">
      <c r="A512" s="116">
        <v>511</v>
      </c>
      <c r="B512" s="424" t="s">
        <v>560</v>
      </c>
    </row>
    <row r="513" spans="1:2" ht="12">
      <c r="A513" s="116">
        <v>512</v>
      </c>
      <c r="B513" s="424" t="s">
        <v>561</v>
      </c>
    </row>
    <row r="514" spans="1:2" ht="12">
      <c r="A514" s="116">
        <v>513</v>
      </c>
      <c r="B514" s="424" t="s">
        <v>562</v>
      </c>
    </row>
    <row r="515" spans="1:2" ht="12">
      <c r="A515" s="116">
        <v>514</v>
      </c>
      <c r="B515" s="424" t="s">
        <v>563</v>
      </c>
    </row>
    <row r="516" spans="1:2" ht="12">
      <c r="A516" s="116">
        <v>515</v>
      </c>
      <c r="B516" s="424" t="s">
        <v>564</v>
      </c>
    </row>
    <row r="517" spans="1:2" ht="12">
      <c r="A517" s="116">
        <v>516</v>
      </c>
      <c r="B517" s="424" t="s">
        <v>565</v>
      </c>
    </row>
    <row r="518" spans="1:2" ht="12">
      <c r="A518" s="116">
        <v>517</v>
      </c>
      <c r="B518" s="424" t="s">
        <v>566</v>
      </c>
    </row>
    <row r="519" spans="1:2" ht="12">
      <c r="A519" s="116">
        <v>518</v>
      </c>
      <c r="B519" s="424" t="s">
        <v>567</v>
      </c>
    </row>
    <row r="520" spans="1:2" ht="12">
      <c r="A520" s="116">
        <v>519</v>
      </c>
      <c r="B520" s="424" t="s">
        <v>568</v>
      </c>
    </row>
    <row r="521" spans="1:2" ht="12">
      <c r="A521" s="116">
        <v>520</v>
      </c>
      <c r="B521" s="424" t="s">
        <v>569</v>
      </c>
    </row>
    <row r="522" spans="1:2" ht="12">
      <c r="A522" s="116">
        <v>521</v>
      </c>
      <c r="B522" s="424" t="s">
        <v>570</v>
      </c>
    </row>
    <row r="523" spans="1:2" ht="12">
      <c r="A523" s="116">
        <v>522</v>
      </c>
      <c r="B523" s="424" t="s">
        <v>571</v>
      </c>
    </row>
    <row r="524" spans="1:2" ht="12">
      <c r="A524" s="116">
        <v>523</v>
      </c>
      <c r="B524" s="424" t="s">
        <v>572</v>
      </c>
    </row>
    <row r="525" spans="1:2" ht="12">
      <c r="A525" s="116">
        <v>524</v>
      </c>
      <c r="B525" s="424" t="s">
        <v>573</v>
      </c>
    </row>
    <row r="526" spans="1:2" ht="12">
      <c r="A526" s="116">
        <v>525</v>
      </c>
      <c r="B526" s="424" t="s">
        <v>574</v>
      </c>
    </row>
    <row r="527" spans="1:2" ht="12">
      <c r="A527" s="116">
        <v>526</v>
      </c>
      <c r="B527" s="424" t="s">
        <v>575</v>
      </c>
    </row>
    <row r="528" spans="1:2" ht="12">
      <c r="A528" s="116">
        <v>527</v>
      </c>
      <c r="B528" s="424" t="s">
        <v>576</v>
      </c>
    </row>
    <row r="529" spans="1:2" ht="12">
      <c r="A529" s="116">
        <v>528</v>
      </c>
      <c r="B529" s="424" t="s">
        <v>577</v>
      </c>
    </row>
    <row r="530" spans="1:2" ht="12">
      <c r="A530" s="116">
        <v>529</v>
      </c>
      <c r="B530" s="424" t="s">
        <v>578</v>
      </c>
    </row>
    <row r="531" spans="1:2" ht="12">
      <c r="A531" s="116">
        <v>530</v>
      </c>
      <c r="B531" s="424" t="s">
        <v>579</v>
      </c>
    </row>
    <row r="532" spans="1:2" ht="12">
      <c r="A532" s="116">
        <v>531</v>
      </c>
      <c r="B532" s="424" t="s">
        <v>580</v>
      </c>
    </row>
    <row r="533" spans="1:2" ht="14.25">
      <c r="A533" s="116">
        <v>532</v>
      </c>
      <c r="B533" s="426" t="s">
        <v>918</v>
      </c>
    </row>
    <row r="534" spans="1:2" ht="12">
      <c r="A534" s="116">
        <v>533</v>
      </c>
      <c r="B534" s="424" t="s">
        <v>582</v>
      </c>
    </row>
    <row r="535" spans="1:2" ht="12">
      <c r="A535" s="116">
        <v>534</v>
      </c>
      <c r="B535" s="424" t="s">
        <v>583</v>
      </c>
    </row>
    <row r="536" spans="1:2" ht="12">
      <c r="A536" s="116">
        <v>535</v>
      </c>
      <c r="B536" s="424" t="s">
        <v>584</v>
      </c>
    </row>
    <row r="537" spans="1:2" ht="12">
      <c r="A537" s="116">
        <v>536</v>
      </c>
      <c r="B537" s="424" t="s">
        <v>585</v>
      </c>
    </row>
    <row r="538" spans="1:2" ht="12">
      <c r="A538" s="116">
        <v>537</v>
      </c>
      <c r="B538" s="424" t="s">
        <v>586</v>
      </c>
    </row>
    <row r="539" spans="1:2" ht="12">
      <c r="A539" s="116">
        <v>538</v>
      </c>
      <c r="B539" s="424" t="s">
        <v>587</v>
      </c>
    </row>
    <row r="540" spans="1:2" ht="12">
      <c r="A540" s="116">
        <v>539</v>
      </c>
      <c r="B540" s="424" t="s">
        <v>588</v>
      </c>
    </row>
    <row r="541" spans="1:2" ht="12">
      <c r="A541" s="116">
        <v>540</v>
      </c>
      <c r="B541" s="424" t="s">
        <v>589</v>
      </c>
    </row>
    <row r="542" spans="1:2" ht="12">
      <c r="A542" s="116">
        <v>541</v>
      </c>
      <c r="B542" s="424" t="s">
        <v>590</v>
      </c>
    </row>
    <row r="543" spans="1:2" ht="12">
      <c r="A543" s="116">
        <v>542</v>
      </c>
      <c r="B543" s="424" t="s">
        <v>591</v>
      </c>
    </row>
    <row r="544" spans="1:2" ht="12">
      <c r="A544" s="116">
        <v>543</v>
      </c>
      <c r="B544" s="424" t="s">
        <v>592</v>
      </c>
    </row>
    <row r="545" spans="1:2" ht="14.25">
      <c r="A545" s="116">
        <v>544</v>
      </c>
      <c r="B545" s="426" t="s">
        <v>917</v>
      </c>
    </row>
    <row r="546" spans="1:2" ht="14.25">
      <c r="A546" s="116">
        <v>545</v>
      </c>
      <c r="B546" s="426" t="s">
        <v>919</v>
      </c>
    </row>
    <row r="547" spans="1:2" ht="12">
      <c r="A547" s="116">
        <v>546</v>
      </c>
      <c r="B547" s="424" t="s">
        <v>593</v>
      </c>
    </row>
    <row r="548" spans="1:2" ht="12">
      <c r="A548" s="116">
        <v>547</v>
      </c>
      <c r="B548" s="424" t="s">
        <v>594</v>
      </c>
    </row>
    <row r="549" spans="1:2" ht="12">
      <c r="A549" s="116">
        <v>548</v>
      </c>
      <c r="B549" s="424" t="s">
        <v>595</v>
      </c>
    </row>
    <row r="550" spans="1:2" ht="14.25">
      <c r="A550" s="116">
        <v>549</v>
      </c>
      <c r="B550" s="426" t="s">
        <v>921</v>
      </c>
    </row>
    <row r="551" spans="1:2" ht="12">
      <c r="A551" s="116">
        <v>550</v>
      </c>
      <c r="B551" s="424" t="s">
        <v>596</v>
      </c>
    </row>
    <row r="552" spans="1:2" ht="12">
      <c r="A552" s="116">
        <v>551</v>
      </c>
      <c r="B552" s="424" t="s">
        <v>597</v>
      </c>
    </row>
    <row r="553" spans="1:2" ht="12">
      <c r="A553" s="116">
        <v>552</v>
      </c>
      <c r="B553" s="424" t="s">
        <v>598</v>
      </c>
    </row>
    <row r="554" spans="1:2" ht="12">
      <c r="A554" s="116">
        <v>553</v>
      </c>
      <c r="B554" s="424" t="s">
        <v>599</v>
      </c>
    </row>
    <row r="555" spans="1:2" ht="12">
      <c r="A555" s="116">
        <v>554</v>
      </c>
      <c r="B555" s="424" t="s">
        <v>600</v>
      </c>
    </row>
    <row r="556" spans="1:2" ht="12">
      <c r="A556" s="116">
        <v>555</v>
      </c>
      <c r="B556" s="424" t="s">
        <v>601</v>
      </c>
    </row>
    <row r="557" spans="1:2" ht="12">
      <c r="A557" s="116">
        <v>556</v>
      </c>
      <c r="B557" s="424" t="s">
        <v>602</v>
      </c>
    </row>
    <row r="558" spans="1:2" ht="12">
      <c r="A558" s="116">
        <v>557</v>
      </c>
      <c r="B558" s="424" t="s">
        <v>603</v>
      </c>
    </row>
    <row r="559" spans="1:2" ht="12">
      <c r="A559" s="116">
        <v>558</v>
      </c>
      <c r="B559" s="424" t="s">
        <v>604</v>
      </c>
    </row>
    <row r="560" spans="1:2" ht="12">
      <c r="A560" s="116">
        <v>559</v>
      </c>
      <c r="B560" s="424" t="s">
        <v>605</v>
      </c>
    </row>
    <row r="561" spans="1:2" ht="12">
      <c r="A561" s="116">
        <v>560</v>
      </c>
      <c r="B561" s="424" t="s">
        <v>606</v>
      </c>
    </row>
    <row r="562" spans="1:2" ht="12">
      <c r="A562" s="116">
        <v>561</v>
      </c>
      <c r="B562" s="424" t="s">
        <v>607</v>
      </c>
    </row>
    <row r="563" spans="1:2" ht="12">
      <c r="A563" s="116">
        <v>562</v>
      </c>
      <c r="B563" s="424" t="s">
        <v>608</v>
      </c>
    </row>
    <row r="564" spans="1:2" ht="12">
      <c r="A564" s="116">
        <v>563</v>
      </c>
      <c r="B564" s="424" t="s">
        <v>609</v>
      </c>
    </row>
    <row r="565" spans="1:2" ht="12">
      <c r="A565" s="116">
        <v>564</v>
      </c>
      <c r="B565" s="424" t="s">
        <v>610</v>
      </c>
    </row>
    <row r="566" spans="1:2" ht="12">
      <c r="A566" s="116">
        <v>565</v>
      </c>
      <c r="B566" s="424" t="s">
        <v>611</v>
      </c>
    </row>
    <row r="567" spans="1:2" ht="12">
      <c r="A567" s="116">
        <v>566</v>
      </c>
      <c r="B567" s="424" t="s">
        <v>612</v>
      </c>
    </row>
    <row r="568" spans="1:2" ht="12">
      <c r="A568" s="116">
        <v>567</v>
      </c>
      <c r="B568" s="424" t="s">
        <v>613</v>
      </c>
    </row>
    <row r="569" spans="1:2" ht="12">
      <c r="A569" s="116">
        <v>568</v>
      </c>
      <c r="B569" s="424" t="s">
        <v>614</v>
      </c>
    </row>
    <row r="570" spans="1:2" ht="12">
      <c r="A570" s="116">
        <v>569</v>
      </c>
      <c r="B570" s="424" t="s">
        <v>615</v>
      </c>
    </row>
    <row r="571" spans="1:2" ht="12">
      <c r="A571" s="116">
        <v>570</v>
      </c>
      <c r="B571" s="424" t="s">
        <v>616</v>
      </c>
    </row>
    <row r="572" spans="1:2" ht="12">
      <c r="A572" s="116">
        <v>571</v>
      </c>
      <c r="B572" s="424" t="s">
        <v>617</v>
      </c>
    </row>
    <row r="573" spans="1:2" ht="12">
      <c r="A573" s="116">
        <v>572</v>
      </c>
      <c r="B573" s="424" t="s">
        <v>618</v>
      </c>
    </row>
    <row r="574" spans="1:2" ht="12">
      <c r="A574" s="116">
        <v>573</v>
      </c>
      <c r="B574" s="424" t="s">
        <v>619</v>
      </c>
    </row>
    <row r="575" spans="1:2" ht="12">
      <c r="A575" s="116">
        <v>574</v>
      </c>
      <c r="B575" s="424" t="s">
        <v>620</v>
      </c>
    </row>
    <row r="576" spans="1:2" ht="12">
      <c r="A576" s="116">
        <v>575</v>
      </c>
      <c r="B576" s="424" t="s">
        <v>621</v>
      </c>
    </row>
    <row r="577" spans="1:2" ht="12">
      <c r="A577" s="116">
        <v>576</v>
      </c>
      <c r="B577" s="424" t="s">
        <v>622</v>
      </c>
    </row>
    <row r="578" spans="1:2" ht="14.25">
      <c r="A578" s="116">
        <v>577</v>
      </c>
      <c r="B578" s="426" t="s">
        <v>920</v>
      </c>
    </row>
    <row r="579" spans="1:2" ht="12">
      <c r="A579" s="116">
        <v>578</v>
      </c>
      <c r="B579" s="424" t="s">
        <v>623</v>
      </c>
    </row>
    <row r="580" spans="1:2" ht="12">
      <c r="A580" s="116">
        <v>579</v>
      </c>
      <c r="B580" s="424" t="s">
        <v>624</v>
      </c>
    </row>
    <row r="581" spans="1:2" ht="12">
      <c r="A581" s="116">
        <v>580</v>
      </c>
      <c r="B581" s="424" t="s">
        <v>625</v>
      </c>
    </row>
    <row r="582" spans="1:2" ht="12">
      <c r="A582" s="116">
        <v>581</v>
      </c>
      <c r="B582" s="424" t="s">
        <v>626</v>
      </c>
    </row>
    <row r="583" spans="1:2" ht="12">
      <c r="A583" s="116">
        <v>582</v>
      </c>
      <c r="B583" s="424" t="s">
        <v>627</v>
      </c>
    </row>
    <row r="584" spans="1:2" ht="12">
      <c r="A584" s="116">
        <v>583</v>
      </c>
      <c r="B584" s="424" t="s">
        <v>628</v>
      </c>
    </row>
    <row r="585" spans="1:2" ht="12">
      <c r="A585" s="116">
        <v>584</v>
      </c>
      <c r="B585" s="424" t="s">
        <v>629</v>
      </c>
    </row>
    <row r="586" spans="1:2" ht="12">
      <c r="A586" s="116">
        <v>585</v>
      </c>
      <c r="B586" s="424" t="s">
        <v>630</v>
      </c>
    </row>
    <row r="587" spans="1:2" ht="12">
      <c r="A587" s="116">
        <v>586</v>
      </c>
      <c r="B587" s="424" t="s">
        <v>631</v>
      </c>
    </row>
    <row r="588" spans="1:2" ht="12">
      <c r="A588" s="116">
        <v>587</v>
      </c>
      <c r="B588" s="424" t="s">
        <v>632</v>
      </c>
    </row>
    <row r="589" spans="1:2" ht="12">
      <c r="A589" s="116">
        <v>588</v>
      </c>
      <c r="B589" s="424" t="s">
        <v>633</v>
      </c>
    </row>
    <row r="590" spans="1:2" ht="12">
      <c r="A590" s="116">
        <v>589</v>
      </c>
      <c r="B590" s="424" t="s">
        <v>634</v>
      </c>
    </row>
    <row r="591" spans="1:2" ht="12">
      <c r="A591" s="116">
        <v>590</v>
      </c>
      <c r="B591" s="424" t="s">
        <v>635</v>
      </c>
    </row>
    <row r="592" spans="1:2" ht="14.25">
      <c r="A592" s="116">
        <v>591</v>
      </c>
      <c r="B592" s="426" t="s">
        <v>922</v>
      </c>
    </row>
    <row r="593" spans="1:2" ht="14.25">
      <c r="A593" s="116">
        <v>592</v>
      </c>
      <c r="B593" s="426" t="s">
        <v>923</v>
      </c>
    </row>
    <row r="594" spans="1:2" ht="14.25">
      <c r="A594" s="116">
        <v>593</v>
      </c>
      <c r="B594" s="426" t="s">
        <v>924</v>
      </c>
    </row>
    <row r="595" spans="1:2" ht="12">
      <c r="A595" s="116">
        <v>594</v>
      </c>
      <c r="B595" s="424" t="s">
        <v>636</v>
      </c>
    </row>
    <row r="596" spans="1:2" ht="12">
      <c r="A596" s="116">
        <v>595</v>
      </c>
      <c r="B596" s="424" t="s">
        <v>637</v>
      </c>
    </row>
    <row r="597" spans="1:2" ht="12">
      <c r="A597" s="116">
        <v>596</v>
      </c>
      <c r="B597" s="424" t="s">
        <v>638</v>
      </c>
    </row>
    <row r="598" spans="1:2" ht="14.25">
      <c r="A598" s="116">
        <v>597</v>
      </c>
      <c r="B598" s="426" t="s">
        <v>925</v>
      </c>
    </row>
    <row r="599" spans="1:2" ht="12">
      <c r="A599" s="116">
        <v>598</v>
      </c>
      <c r="B599" s="424" t="s">
        <v>639</v>
      </c>
    </row>
    <row r="600" spans="1:2" ht="12">
      <c r="A600" s="116">
        <v>599</v>
      </c>
      <c r="B600" s="424" t="s">
        <v>640</v>
      </c>
    </row>
    <row r="601" spans="1:2" ht="12">
      <c r="A601" s="116">
        <v>600</v>
      </c>
      <c r="B601" s="424" t="s">
        <v>641</v>
      </c>
    </row>
    <row r="602" spans="1:2" ht="12">
      <c r="A602" s="116">
        <v>601</v>
      </c>
      <c r="B602" s="424" t="s">
        <v>642</v>
      </c>
    </row>
    <row r="603" spans="1:2" ht="12">
      <c r="A603" s="116">
        <v>602</v>
      </c>
      <c r="B603" s="424" t="s">
        <v>643</v>
      </c>
    </row>
    <row r="604" spans="1:2" ht="12">
      <c r="A604" s="116">
        <v>603</v>
      </c>
      <c r="B604" s="424" t="s">
        <v>644</v>
      </c>
    </row>
    <row r="605" spans="1:2" ht="12">
      <c r="A605" s="116">
        <v>604</v>
      </c>
      <c r="B605" s="427" t="s">
        <v>845</v>
      </c>
    </row>
    <row r="606" spans="1:2" ht="12">
      <c r="A606" s="116">
        <v>605</v>
      </c>
      <c r="B606" s="427" t="s">
        <v>847</v>
      </c>
    </row>
    <row r="607" spans="1:2" ht="12">
      <c r="A607" s="116">
        <v>606</v>
      </c>
      <c r="B607" s="427" t="s">
        <v>863</v>
      </c>
    </row>
    <row r="608" spans="1:2" ht="12">
      <c r="A608" s="116">
        <v>607</v>
      </c>
      <c r="B608" s="427" t="s">
        <v>846</v>
      </c>
    </row>
    <row r="609" spans="1:2" ht="12">
      <c r="A609" s="116">
        <v>608</v>
      </c>
      <c r="B609" s="427" t="s">
        <v>864</v>
      </c>
    </row>
    <row r="610" spans="1:2" ht="12">
      <c r="A610" s="116">
        <v>609</v>
      </c>
      <c r="B610" s="424" t="s">
        <v>290</v>
      </c>
    </row>
    <row r="611" spans="1:2" ht="12">
      <c r="A611" s="116">
        <v>610</v>
      </c>
      <c r="B611" s="424" t="s">
        <v>292</v>
      </c>
    </row>
    <row r="612" spans="1:2" ht="12">
      <c r="A612" s="116">
        <v>611</v>
      </c>
      <c r="B612" s="424" t="s">
        <v>303</v>
      </c>
    </row>
    <row r="613" spans="1:2" ht="12">
      <c r="A613" s="116">
        <v>612</v>
      </c>
      <c r="B613" s="424" t="s">
        <v>306</v>
      </c>
    </row>
    <row r="614" spans="1:2" ht="12">
      <c r="A614" s="116">
        <v>613</v>
      </c>
      <c r="B614" s="424" t="s">
        <v>309</v>
      </c>
    </row>
    <row r="615" spans="1:2" ht="12">
      <c r="A615" s="116">
        <v>614</v>
      </c>
      <c r="B615" s="424" t="s">
        <v>175</v>
      </c>
    </row>
    <row r="616" spans="1:2" ht="12">
      <c r="A616" s="116">
        <v>615</v>
      </c>
      <c r="B616" s="424" t="s">
        <v>176</v>
      </c>
    </row>
    <row r="617" spans="1:2" ht="12">
      <c r="A617" s="116">
        <v>616</v>
      </c>
      <c r="B617" s="424" t="s">
        <v>221</v>
      </c>
    </row>
    <row r="618" spans="1:2" ht="12">
      <c r="A618" s="116">
        <v>617</v>
      </c>
      <c r="B618" s="424" t="s">
        <v>335</v>
      </c>
    </row>
    <row r="619" spans="1:2" ht="12">
      <c r="A619" s="116">
        <v>618</v>
      </c>
      <c r="B619" s="424" t="s">
        <v>338</v>
      </c>
    </row>
    <row r="620" spans="1:2" ht="12">
      <c r="A620" s="116">
        <v>619</v>
      </c>
      <c r="B620" s="424" t="s">
        <v>341</v>
      </c>
    </row>
    <row r="621" spans="1:2" ht="12">
      <c r="A621" s="116">
        <v>620</v>
      </c>
      <c r="B621" s="424" t="s">
        <v>345</v>
      </c>
    </row>
    <row r="622" spans="1:2" ht="12">
      <c r="A622" s="116">
        <v>621</v>
      </c>
      <c r="B622" s="424" t="s">
        <v>348</v>
      </c>
    </row>
    <row r="623" spans="1:2" ht="12">
      <c r="A623" s="116">
        <v>622</v>
      </c>
      <c r="B623" s="424" t="s">
        <v>222</v>
      </c>
    </row>
    <row r="624" spans="1:2" ht="12">
      <c r="A624" s="116">
        <v>623</v>
      </c>
      <c r="B624" s="424" t="s">
        <v>360</v>
      </c>
    </row>
    <row r="625" spans="1:2" ht="12">
      <c r="A625" s="116">
        <v>624</v>
      </c>
      <c r="B625" s="424" t="s">
        <v>223</v>
      </c>
    </row>
    <row r="626" spans="1:2" ht="12">
      <c r="A626" s="116">
        <v>625</v>
      </c>
      <c r="B626" s="424" t="s">
        <v>33</v>
      </c>
    </row>
    <row r="627" spans="1:2" ht="12">
      <c r="A627" s="116">
        <v>626</v>
      </c>
      <c r="B627" s="424" t="s">
        <v>225</v>
      </c>
    </row>
    <row r="628" spans="1:2" ht="12">
      <c r="A628" s="116">
        <v>627</v>
      </c>
      <c r="B628" s="424" t="s">
        <v>227</v>
      </c>
    </row>
    <row r="629" spans="1:2" ht="12">
      <c r="A629" s="116">
        <v>628</v>
      </c>
      <c r="B629" s="424" t="s">
        <v>228</v>
      </c>
    </row>
    <row r="630" spans="1:2" ht="12">
      <c r="A630" s="116">
        <v>629</v>
      </c>
      <c r="B630" s="424" t="s">
        <v>792</v>
      </c>
    </row>
    <row r="631" spans="1:2" ht="12">
      <c r="A631" s="116">
        <v>630</v>
      </c>
      <c r="B631" s="424" t="s">
        <v>793</v>
      </c>
    </row>
    <row r="632" spans="1:2" ht="12">
      <c r="A632" s="116">
        <v>631</v>
      </c>
      <c r="B632" s="424" t="s">
        <v>794</v>
      </c>
    </row>
    <row r="633" spans="1:2" ht="12">
      <c r="A633" s="116">
        <v>632</v>
      </c>
      <c r="B633" s="424" t="s">
        <v>219</v>
      </c>
    </row>
    <row r="634" spans="1:2" ht="12">
      <c r="A634" s="116">
        <v>633</v>
      </c>
      <c r="B634" s="424" t="s">
        <v>220</v>
      </c>
    </row>
    <row r="635" spans="1:2" ht="12">
      <c r="A635" s="116">
        <v>634</v>
      </c>
      <c r="B635" s="424" t="s">
        <v>133</v>
      </c>
    </row>
    <row r="636" spans="1:2" ht="12">
      <c r="A636" s="116">
        <v>635</v>
      </c>
      <c r="B636" s="424" t="s">
        <v>714</v>
      </c>
    </row>
    <row r="637" spans="1:2" ht="12">
      <c r="A637" s="116">
        <v>636</v>
      </c>
      <c r="B637" s="424" t="s">
        <v>1005</v>
      </c>
    </row>
    <row r="638" spans="1:2" ht="12">
      <c r="A638" s="116">
        <v>637</v>
      </c>
      <c r="B638" s="424" t="s">
        <v>138</v>
      </c>
    </row>
    <row r="639" spans="1:2" ht="12">
      <c r="A639" s="116">
        <v>638</v>
      </c>
      <c r="B639" s="424" t="s">
        <v>139</v>
      </c>
    </row>
    <row r="640" spans="1:2" ht="12">
      <c r="A640" s="116">
        <v>639</v>
      </c>
      <c r="B640" s="424" t="s">
        <v>798</v>
      </c>
    </row>
    <row r="641" spans="1:2" ht="12">
      <c r="A641" s="116">
        <v>640</v>
      </c>
      <c r="B641" s="424" t="s">
        <v>799</v>
      </c>
    </row>
    <row r="642" spans="1:2" ht="12">
      <c r="A642" s="116">
        <v>641</v>
      </c>
      <c r="B642" s="424" t="s">
        <v>745</v>
      </c>
    </row>
    <row r="643" spans="1:2" ht="12">
      <c r="A643" s="116">
        <v>642</v>
      </c>
      <c r="B643" s="424" t="s">
        <v>801</v>
      </c>
    </row>
    <row r="644" spans="1:2" ht="12">
      <c r="A644" s="116">
        <v>643</v>
      </c>
      <c r="B644" s="424" t="s">
        <v>802</v>
      </c>
    </row>
    <row r="645" spans="1:2" ht="12">
      <c r="A645" s="116">
        <v>644</v>
      </c>
      <c r="B645" s="424" t="s">
        <v>803</v>
      </c>
    </row>
    <row r="646" spans="1:2" ht="12">
      <c r="A646" s="116">
        <v>645</v>
      </c>
      <c r="B646" s="424" t="s">
        <v>804</v>
      </c>
    </row>
    <row r="647" spans="1:2" ht="12">
      <c r="A647" s="116">
        <v>646</v>
      </c>
      <c r="B647" s="424" t="s">
        <v>805</v>
      </c>
    </row>
    <row r="648" spans="1:2" ht="12">
      <c r="A648" s="116">
        <v>647</v>
      </c>
      <c r="B648" s="424" t="s">
        <v>806</v>
      </c>
    </row>
    <row r="649" spans="1:2" ht="12">
      <c r="A649" s="116">
        <v>648</v>
      </c>
      <c r="B649" s="424" t="s">
        <v>807</v>
      </c>
    </row>
    <row r="650" spans="1:2" ht="12">
      <c r="A650" s="116">
        <v>649</v>
      </c>
      <c r="B650" s="424" t="s">
        <v>811</v>
      </c>
    </row>
    <row r="651" spans="1:2" ht="12">
      <c r="A651" s="116">
        <v>650</v>
      </c>
      <c r="B651" s="424" t="s">
        <v>810</v>
      </c>
    </row>
    <row r="652" spans="1:2" ht="12">
      <c r="A652" s="116">
        <v>651</v>
      </c>
      <c r="B652" s="424" t="s">
        <v>812</v>
      </c>
    </row>
    <row r="653" spans="1:2" ht="12">
      <c r="A653" s="116">
        <v>652</v>
      </c>
      <c r="B653" s="424" t="s">
        <v>809</v>
      </c>
    </row>
    <row r="654" spans="1:2" ht="12">
      <c r="A654" s="116">
        <v>653</v>
      </c>
      <c r="B654" s="424" t="s">
        <v>670</v>
      </c>
    </row>
    <row r="655" spans="1:2" ht="12">
      <c r="A655" s="116">
        <v>654</v>
      </c>
      <c r="B655" s="424" t="s">
        <v>13</v>
      </c>
    </row>
    <row r="656" spans="1:2" ht="12">
      <c r="A656" s="116">
        <v>655</v>
      </c>
      <c r="B656" s="424" t="s">
        <v>14</v>
      </c>
    </row>
    <row r="657" spans="1:2" ht="12">
      <c r="A657" s="116">
        <v>656</v>
      </c>
      <c r="B657" s="424" t="s">
        <v>15</v>
      </c>
    </row>
    <row r="658" spans="1:2" ht="12">
      <c r="A658" s="116">
        <v>657</v>
      </c>
      <c r="B658" s="424" t="s">
        <v>18</v>
      </c>
    </row>
    <row r="659" spans="1:2" ht="12">
      <c r="A659" s="116">
        <v>658</v>
      </c>
      <c r="B659" s="424" t="s">
        <v>19</v>
      </c>
    </row>
    <row r="660" spans="1:2" ht="12">
      <c r="A660" s="116">
        <v>659</v>
      </c>
      <c r="B660" s="424" t="s">
        <v>20</v>
      </c>
    </row>
    <row r="661" spans="1:2" ht="12">
      <c r="A661" s="116">
        <v>660</v>
      </c>
      <c r="B661" s="424" t="s">
        <v>764</v>
      </c>
    </row>
    <row r="662" spans="1:2" ht="12">
      <c r="A662" s="116">
        <v>661</v>
      </c>
      <c r="B662" s="424" t="s">
        <v>766</v>
      </c>
    </row>
    <row r="663" spans="1:2" ht="12">
      <c r="A663" s="116">
        <v>662</v>
      </c>
      <c r="B663" s="424" t="s">
        <v>767</v>
      </c>
    </row>
    <row r="664" spans="1:2" ht="12">
      <c r="A664" s="116">
        <v>663</v>
      </c>
      <c r="B664" s="424" t="s">
        <v>768</v>
      </c>
    </row>
    <row r="665" spans="1:2" ht="12">
      <c r="A665" s="116">
        <v>664</v>
      </c>
      <c r="B665" s="424" t="s">
        <v>30</v>
      </c>
    </row>
    <row r="666" spans="1:2" ht="12.75">
      <c r="A666" s="116">
        <v>665</v>
      </c>
      <c r="B666" s="428" t="s">
        <v>0</v>
      </c>
    </row>
    <row r="667" spans="1:2" ht="12">
      <c r="A667" s="116">
        <v>666</v>
      </c>
      <c r="B667" s="424" t="s">
        <v>1</v>
      </c>
    </row>
    <row r="668" spans="1:2" ht="12">
      <c r="A668" s="116">
        <v>667</v>
      </c>
      <c r="B668" s="424" t="s">
        <v>183</v>
      </c>
    </row>
    <row r="669" spans="1:2" ht="12">
      <c r="A669" s="116">
        <v>668</v>
      </c>
      <c r="B669" s="424" t="s">
        <v>184</v>
      </c>
    </row>
    <row r="670" spans="1:2" ht="12">
      <c r="A670" s="116">
        <v>669</v>
      </c>
      <c r="B670" s="424" t="s">
        <v>185</v>
      </c>
    </row>
    <row r="671" spans="1:2" ht="12">
      <c r="A671" s="116">
        <v>670</v>
      </c>
      <c r="B671" s="424" t="s">
        <v>186</v>
      </c>
    </row>
    <row r="672" spans="1:2" ht="12">
      <c r="A672" s="116">
        <v>671</v>
      </c>
      <c r="B672" s="424" t="s">
        <v>291</v>
      </c>
    </row>
    <row r="673" spans="1:2" ht="12">
      <c r="A673" s="116">
        <v>672</v>
      </c>
      <c r="B673" s="424" t="s">
        <v>293</v>
      </c>
    </row>
    <row r="674" spans="1:2" ht="12">
      <c r="A674" s="116">
        <v>673</v>
      </c>
      <c r="B674" s="424" t="s">
        <v>295</v>
      </c>
    </row>
    <row r="675" spans="1:2" ht="12">
      <c r="A675" s="116">
        <v>674</v>
      </c>
      <c r="B675" s="424" t="s">
        <v>297</v>
      </c>
    </row>
    <row r="676" spans="1:2" ht="12">
      <c r="A676" s="116">
        <v>675</v>
      </c>
      <c r="B676" s="424" t="s">
        <v>300</v>
      </c>
    </row>
    <row r="677" spans="1:2" ht="12">
      <c r="A677" s="116">
        <v>676</v>
      </c>
      <c r="B677" s="424" t="s">
        <v>302</v>
      </c>
    </row>
    <row r="678" spans="1:2" ht="12">
      <c r="A678" s="116">
        <v>677</v>
      </c>
      <c r="B678" s="424" t="s">
        <v>305</v>
      </c>
    </row>
    <row r="679" spans="1:2" ht="12">
      <c r="A679" s="116">
        <v>678</v>
      </c>
      <c r="B679" s="424" t="s">
        <v>308</v>
      </c>
    </row>
    <row r="680" spans="1:2" ht="12">
      <c r="A680" s="116">
        <v>679</v>
      </c>
      <c r="B680" s="424" t="s">
        <v>311</v>
      </c>
    </row>
    <row r="681" spans="1:2" ht="12">
      <c r="A681" s="116">
        <v>680</v>
      </c>
      <c r="B681" s="424" t="s">
        <v>313</v>
      </c>
    </row>
    <row r="682" spans="1:2" ht="12">
      <c r="A682" s="116">
        <v>681</v>
      </c>
      <c r="B682" s="424" t="s">
        <v>315</v>
      </c>
    </row>
    <row r="683" spans="1:2" ht="12">
      <c r="A683" s="116">
        <v>682</v>
      </c>
      <c r="B683" s="424" t="s">
        <v>318</v>
      </c>
    </row>
    <row r="684" spans="1:2" ht="12">
      <c r="A684" s="116">
        <v>683</v>
      </c>
      <c r="B684" s="424" t="s">
        <v>320</v>
      </c>
    </row>
    <row r="685" spans="1:2" ht="12">
      <c r="A685" s="116">
        <v>684</v>
      </c>
      <c r="B685" s="424" t="s">
        <v>322</v>
      </c>
    </row>
    <row r="686" spans="1:2" ht="12">
      <c r="A686" s="116">
        <v>685</v>
      </c>
      <c r="B686" s="424" t="s">
        <v>324</v>
      </c>
    </row>
    <row r="687" spans="1:2" ht="12">
      <c r="A687" s="116">
        <v>686</v>
      </c>
      <c r="B687" s="424" t="s">
        <v>326</v>
      </c>
    </row>
    <row r="688" spans="1:2" ht="12">
      <c r="A688" s="116">
        <v>687</v>
      </c>
      <c r="B688" s="424" t="s">
        <v>328</v>
      </c>
    </row>
    <row r="689" spans="1:2" ht="12">
      <c r="A689" s="116">
        <v>688</v>
      </c>
      <c r="B689" s="424" t="s">
        <v>330</v>
      </c>
    </row>
    <row r="690" spans="1:2" ht="12">
      <c r="A690" s="116">
        <v>689</v>
      </c>
      <c r="B690" s="424" t="s">
        <v>332</v>
      </c>
    </row>
    <row r="691" spans="1:2" ht="12">
      <c r="A691" s="116">
        <v>690</v>
      </c>
      <c r="B691" s="424" t="s">
        <v>334</v>
      </c>
    </row>
    <row r="692" spans="1:2" ht="12">
      <c r="A692" s="116">
        <v>691</v>
      </c>
      <c r="B692" s="424" t="s">
        <v>337</v>
      </c>
    </row>
    <row r="693" spans="1:2" ht="12">
      <c r="A693" s="116">
        <v>692</v>
      </c>
      <c r="B693" s="424" t="s">
        <v>340</v>
      </c>
    </row>
    <row r="694" spans="1:2" ht="12">
      <c r="A694" s="116">
        <v>693</v>
      </c>
      <c r="B694" s="424" t="s">
        <v>344</v>
      </c>
    </row>
    <row r="695" spans="1:2" ht="12">
      <c r="A695" s="116">
        <v>694</v>
      </c>
      <c r="B695" s="424" t="s">
        <v>347</v>
      </c>
    </row>
    <row r="696" spans="1:2" ht="12">
      <c r="A696" s="116">
        <v>695</v>
      </c>
      <c r="B696" s="424" t="s">
        <v>350</v>
      </c>
    </row>
    <row r="697" spans="1:2" ht="12">
      <c r="A697" s="116">
        <v>696</v>
      </c>
      <c r="B697" s="424" t="s">
        <v>352</v>
      </c>
    </row>
    <row r="698" spans="1:2" ht="12">
      <c r="A698" s="116">
        <v>697</v>
      </c>
      <c r="B698" s="424" t="s">
        <v>355</v>
      </c>
    </row>
    <row r="699" spans="1:2" ht="12">
      <c r="A699" s="116">
        <v>698</v>
      </c>
      <c r="B699" s="424" t="s">
        <v>357</v>
      </c>
    </row>
    <row r="700" spans="1:2" ht="12">
      <c r="A700" s="116">
        <v>699</v>
      </c>
      <c r="B700" s="424" t="s">
        <v>358</v>
      </c>
    </row>
    <row r="701" spans="1:2" ht="12">
      <c r="A701" s="116">
        <v>700</v>
      </c>
      <c r="B701" s="424" t="s">
        <v>359</v>
      </c>
    </row>
    <row r="702" spans="1:2" ht="12">
      <c r="A702" s="116">
        <v>701</v>
      </c>
      <c r="B702" s="424" t="s">
        <v>362</v>
      </c>
    </row>
    <row r="703" spans="1:2" ht="12">
      <c r="A703" s="116">
        <v>702</v>
      </c>
      <c r="B703" s="424" t="s">
        <v>363</v>
      </c>
    </row>
    <row r="704" spans="1:2" ht="12">
      <c r="A704" s="116">
        <v>703</v>
      </c>
      <c r="B704" s="424" t="s">
        <v>365</v>
      </c>
    </row>
    <row r="705" spans="1:2" ht="12">
      <c r="A705" s="116">
        <v>704</v>
      </c>
      <c r="B705" s="424" t="s">
        <v>366</v>
      </c>
    </row>
    <row r="706" spans="1:2" ht="12">
      <c r="A706" s="116">
        <v>705</v>
      </c>
      <c r="B706" s="424" t="s">
        <v>368</v>
      </c>
    </row>
    <row r="707" spans="1:2" ht="12">
      <c r="A707" s="116">
        <v>706</v>
      </c>
      <c r="B707" s="424" t="s">
        <v>369</v>
      </c>
    </row>
    <row r="708" spans="1:2" ht="12">
      <c r="A708" s="116">
        <v>707</v>
      </c>
      <c r="B708" s="424" t="s">
        <v>170</v>
      </c>
    </row>
    <row r="709" spans="1:2" ht="12">
      <c r="A709" s="116">
        <v>708</v>
      </c>
      <c r="B709" s="424" t="s">
        <v>372</v>
      </c>
    </row>
    <row r="710" spans="1:2" ht="12">
      <c r="A710" s="116">
        <v>709</v>
      </c>
      <c r="B710" s="424" t="s">
        <v>374</v>
      </c>
    </row>
    <row r="711" spans="1:2" ht="12">
      <c r="A711" s="116">
        <v>710</v>
      </c>
      <c r="B711" s="424" t="s">
        <v>376</v>
      </c>
    </row>
    <row r="712" spans="1:2" ht="12">
      <c r="A712" s="116">
        <v>711</v>
      </c>
      <c r="B712" s="424" t="s">
        <v>378</v>
      </c>
    </row>
    <row r="713" spans="1:2" ht="12">
      <c r="A713" s="116">
        <v>712</v>
      </c>
      <c r="B713" s="424" t="s">
        <v>380</v>
      </c>
    </row>
    <row r="714" spans="1:2" ht="12">
      <c r="A714" s="116">
        <v>713</v>
      </c>
      <c r="B714" s="424" t="s">
        <v>383</v>
      </c>
    </row>
    <row r="715" spans="1:2" ht="12">
      <c r="A715" s="116">
        <v>714</v>
      </c>
      <c r="B715" s="424" t="s">
        <v>385</v>
      </c>
    </row>
    <row r="716" spans="1:2" ht="12">
      <c r="A716" s="116">
        <v>715</v>
      </c>
      <c r="B716" s="424" t="s">
        <v>387</v>
      </c>
    </row>
    <row r="717" spans="1:2" ht="12">
      <c r="A717" s="116">
        <v>716</v>
      </c>
      <c r="B717" s="424" t="s">
        <v>389</v>
      </c>
    </row>
    <row r="718" spans="1:2" ht="12">
      <c r="A718" s="116">
        <v>717</v>
      </c>
      <c r="B718" s="424" t="s">
        <v>391</v>
      </c>
    </row>
    <row r="719" spans="1:2" ht="12">
      <c r="A719" s="116">
        <v>718</v>
      </c>
      <c r="B719" s="424" t="s">
        <v>393</v>
      </c>
    </row>
    <row r="720" spans="1:2" ht="12">
      <c r="A720" s="116">
        <v>719</v>
      </c>
      <c r="B720" s="424" t="s">
        <v>396</v>
      </c>
    </row>
    <row r="721" spans="1:2" ht="12">
      <c r="A721" s="116">
        <v>720</v>
      </c>
      <c r="B721" s="424" t="s">
        <v>399</v>
      </c>
    </row>
    <row r="722" spans="1:2" ht="12">
      <c r="A722" s="116">
        <v>721</v>
      </c>
      <c r="B722" s="424" t="s">
        <v>401</v>
      </c>
    </row>
    <row r="723" spans="1:2" ht="24.75">
      <c r="A723" s="116">
        <v>722</v>
      </c>
      <c r="B723" s="424" t="s">
        <v>403</v>
      </c>
    </row>
    <row r="724" spans="1:2" ht="12">
      <c r="A724" s="116">
        <v>723</v>
      </c>
      <c r="B724" s="424" t="s">
        <v>405</v>
      </c>
    </row>
    <row r="725" spans="1:2" ht="12">
      <c r="A725" s="116">
        <v>724</v>
      </c>
      <c r="B725" s="424" t="s">
        <v>407</v>
      </c>
    </row>
    <row r="726" spans="1:2" ht="12">
      <c r="A726" s="116">
        <v>725</v>
      </c>
      <c r="B726" s="424" t="s">
        <v>408</v>
      </c>
    </row>
    <row r="727" spans="1:2" ht="12">
      <c r="A727" s="116">
        <v>726</v>
      </c>
      <c r="B727" s="424" t="s">
        <v>410</v>
      </c>
    </row>
    <row r="728" spans="1:2" ht="12">
      <c r="A728" s="116">
        <v>727</v>
      </c>
      <c r="B728" s="424" t="s">
        <v>412</v>
      </c>
    </row>
    <row r="729" spans="1:2" ht="12">
      <c r="A729" s="116">
        <v>728</v>
      </c>
      <c r="B729" s="424" t="s">
        <v>414</v>
      </c>
    </row>
    <row r="730" spans="1:2" ht="12">
      <c r="A730" s="116">
        <v>729</v>
      </c>
      <c r="B730" s="424" t="s">
        <v>416</v>
      </c>
    </row>
    <row r="731" spans="1:2" ht="12">
      <c r="A731" s="116">
        <v>730</v>
      </c>
      <c r="B731" s="424" t="s">
        <v>417</v>
      </c>
    </row>
    <row r="732" spans="1:2" ht="12">
      <c r="A732" s="116">
        <v>731</v>
      </c>
      <c r="B732" s="424" t="s">
        <v>419</v>
      </c>
    </row>
    <row r="733" spans="1:2" ht="12">
      <c r="A733" s="116">
        <v>732</v>
      </c>
      <c r="B733" s="424" t="s">
        <v>421</v>
      </c>
    </row>
    <row r="734" spans="1:2" ht="12">
      <c r="A734" s="116">
        <v>733</v>
      </c>
      <c r="B734" s="424" t="s">
        <v>423</v>
      </c>
    </row>
    <row r="735" spans="1:2" ht="12">
      <c r="A735" s="116">
        <v>734</v>
      </c>
      <c r="B735" s="424" t="s">
        <v>424</v>
      </c>
    </row>
    <row r="736" spans="1:2" ht="12">
      <c r="A736" s="116">
        <v>735</v>
      </c>
      <c r="B736" s="424" t="s">
        <v>426</v>
      </c>
    </row>
    <row r="737" spans="1:2" ht="12">
      <c r="A737" s="116">
        <v>736</v>
      </c>
      <c r="B737" s="424" t="s">
        <v>427</v>
      </c>
    </row>
    <row r="738" spans="1:2" ht="12">
      <c r="A738" s="116">
        <v>737</v>
      </c>
      <c r="B738" s="424" t="s">
        <v>429</v>
      </c>
    </row>
    <row r="739" spans="1:2" ht="12">
      <c r="A739" s="116">
        <v>738</v>
      </c>
      <c r="B739" s="424" t="s">
        <v>431</v>
      </c>
    </row>
    <row r="740" spans="1:2" ht="12">
      <c r="A740" s="116">
        <v>739</v>
      </c>
      <c r="B740" s="424" t="s">
        <v>433</v>
      </c>
    </row>
    <row r="741" spans="1:2" ht="12">
      <c r="A741" s="116">
        <v>740</v>
      </c>
      <c r="B741" s="424" t="s">
        <v>435</v>
      </c>
    </row>
    <row r="742" spans="1:2" ht="12">
      <c r="A742" s="116">
        <v>741</v>
      </c>
      <c r="B742" s="424" t="s">
        <v>437</v>
      </c>
    </row>
    <row r="743" spans="1:2" ht="12">
      <c r="A743" s="116">
        <v>742</v>
      </c>
      <c r="B743" s="424" t="s">
        <v>439</v>
      </c>
    </row>
    <row r="744" spans="1:2" ht="12">
      <c r="A744" s="116">
        <v>743</v>
      </c>
      <c r="B744" s="424" t="s">
        <v>441</v>
      </c>
    </row>
    <row r="745" spans="1:2" ht="12">
      <c r="A745" s="116">
        <v>744</v>
      </c>
      <c r="B745" s="424" t="s">
        <v>443</v>
      </c>
    </row>
    <row r="746" spans="1:2" ht="12">
      <c r="A746" s="116">
        <v>745</v>
      </c>
      <c r="B746" s="424" t="s">
        <v>445</v>
      </c>
    </row>
    <row r="747" spans="1:2" ht="12">
      <c r="A747" s="116">
        <v>746</v>
      </c>
      <c r="B747" s="424" t="s">
        <v>447</v>
      </c>
    </row>
    <row r="748" spans="1:2" ht="12">
      <c r="A748" s="116">
        <v>747</v>
      </c>
      <c r="B748" s="424" t="s">
        <v>449</v>
      </c>
    </row>
    <row r="749" spans="1:2" ht="12">
      <c r="A749" s="116">
        <v>748</v>
      </c>
      <c r="B749" s="424" t="s">
        <v>451</v>
      </c>
    </row>
    <row r="750" spans="1:2" ht="12">
      <c r="A750" s="116">
        <v>749</v>
      </c>
      <c r="B750" s="424" t="s">
        <v>452</v>
      </c>
    </row>
    <row r="751" spans="1:2" ht="12">
      <c r="A751" s="116">
        <v>750</v>
      </c>
      <c r="B751" s="424" t="s">
        <v>454</v>
      </c>
    </row>
    <row r="752" spans="1:2" ht="12">
      <c r="A752" s="116">
        <v>751</v>
      </c>
      <c r="B752" s="424" t="s">
        <v>456</v>
      </c>
    </row>
    <row r="753" spans="1:2" ht="12">
      <c r="A753" s="116">
        <v>752</v>
      </c>
      <c r="B753" s="424" t="s">
        <v>458</v>
      </c>
    </row>
    <row r="754" spans="1:2" ht="12">
      <c r="A754" s="116">
        <v>753</v>
      </c>
      <c r="B754" s="424" t="s">
        <v>460</v>
      </c>
    </row>
    <row r="755" spans="1:2" ht="12">
      <c r="A755" s="116">
        <v>754</v>
      </c>
      <c r="B755" s="424" t="s">
        <v>462</v>
      </c>
    </row>
    <row r="756" spans="1:2" ht="12">
      <c r="A756" s="116">
        <v>755</v>
      </c>
      <c r="B756" s="424" t="s">
        <v>464</v>
      </c>
    </row>
    <row r="757" spans="1:2" ht="12">
      <c r="A757" s="116">
        <v>756</v>
      </c>
      <c r="B757" s="424" t="s">
        <v>466</v>
      </c>
    </row>
    <row r="758" spans="1:2" ht="12">
      <c r="A758" s="116">
        <v>757</v>
      </c>
      <c r="B758" s="424" t="s">
        <v>468</v>
      </c>
    </row>
    <row r="759" spans="1:2" ht="12">
      <c r="A759" s="116">
        <v>758</v>
      </c>
      <c r="B759" s="424" t="s">
        <v>470</v>
      </c>
    </row>
    <row r="760" spans="1:2" ht="12">
      <c r="A760" s="116">
        <v>759</v>
      </c>
      <c r="B760" s="424" t="s">
        <v>471</v>
      </c>
    </row>
    <row r="761" spans="1:2" ht="12">
      <c r="A761" s="116">
        <v>760</v>
      </c>
      <c r="B761" s="424" t="s">
        <v>472</v>
      </c>
    </row>
    <row r="762" spans="1:2" ht="12">
      <c r="A762" s="116">
        <v>761</v>
      </c>
      <c r="B762" s="424" t="s">
        <v>473</v>
      </c>
    </row>
    <row r="763" spans="1:2" ht="12">
      <c r="A763" s="116">
        <v>762</v>
      </c>
      <c r="B763" s="424" t="s">
        <v>474</v>
      </c>
    </row>
    <row r="764" spans="1:2" ht="12">
      <c r="A764" s="116">
        <v>763</v>
      </c>
      <c r="B764" s="424" t="s">
        <v>475</v>
      </c>
    </row>
    <row r="765" spans="1:2" ht="12">
      <c r="A765" s="116">
        <v>764</v>
      </c>
      <c r="B765" s="424" t="s">
        <v>477</v>
      </c>
    </row>
    <row r="766" spans="1:2" ht="12">
      <c r="A766" s="116">
        <v>765</v>
      </c>
      <c r="B766" s="424" t="s">
        <v>479</v>
      </c>
    </row>
    <row r="767" spans="1:2" ht="12">
      <c r="A767" s="116">
        <v>766</v>
      </c>
      <c r="B767" s="424" t="s">
        <v>481</v>
      </c>
    </row>
    <row r="768" spans="1:2" ht="12">
      <c r="A768" s="116">
        <v>767</v>
      </c>
      <c r="B768" s="424" t="s">
        <v>483</v>
      </c>
    </row>
    <row r="769" spans="1:2" ht="12">
      <c r="A769" s="116">
        <v>768</v>
      </c>
      <c r="B769" s="424" t="s">
        <v>485</v>
      </c>
    </row>
    <row r="770" spans="1:2" ht="12">
      <c r="A770" s="116">
        <v>769</v>
      </c>
      <c r="B770" s="424" t="s">
        <v>487</v>
      </c>
    </row>
    <row r="771" spans="1:2" ht="12">
      <c r="A771" s="116">
        <v>770</v>
      </c>
      <c r="B771" s="424" t="s">
        <v>489</v>
      </c>
    </row>
    <row r="772" spans="1:2" ht="12">
      <c r="A772" s="116">
        <v>771</v>
      </c>
      <c r="B772" s="424" t="s">
        <v>491</v>
      </c>
    </row>
    <row r="773" spans="1:2" ht="12">
      <c r="A773" s="116">
        <v>772</v>
      </c>
      <c r="B773" s="424" t="s">
        <v>492</v>
      </c>
    </row>
    <row r="774" spans="1:2" ht="12">
      <c r="A774" s="116">
        <v>773</v>
      </c>
      <c r="B774" s="424" t="s">
        <v>494</v>
      </c>
    </row>
    <row r="775" spans="1:2" ht="12">
      <c r="A775" s="116">
        <v>774</v>
      </c>
      <c r="B775" s="424" t="s">
        <v>495</v>
      </c>
    </row>
    <row r="776" spans="1:2" ht="12">
      <c r="A776" s="116">
        <v>775</v>
      </c>
      <c r="B776" s="424" t="s">
        <v>497</v>
      </c>
    </row>
    <row r="777" spans="1:2" ht="12">
      <c r="A777" s="116">
        <v>776</v>
      </c>
      <c r="B777" s="424" t="s">
        <v>32</v>
      </c>
    </row>
    <row r="778" spans="1:2" ht="12">
      <c r="A778" s="116">
        <v>777</v>
      </c>
      <c r="B778" s="424" t="s">
        <v>499</v>
      </c>
    </row>
    <row r="779" spans="1:2" ht="12">
      <c r="A779" s="116">
        <v>778</v>
      </c>
      <c r="B779" s="424" t="s">
        <v>500</v>
      </c>
    </row>
    <row r="780" spans="1:2" ht="12">
      <c r="A780" s="116">
        <v>779</v>
      </c>
      <c r="B780" s="424" t="s">
        <v>501</v>
      </c>
    </row>
    <row r="781" spans="1:2" ht="12">
      <c r="A781" s="116">
        <v>780</v>
      </c>
      <c r="B781" s="424" t="s">
        <v>504</v>
      </c>
    </row>
    <row r="782" spans="1:2" ht="12">
      <c r="A782" s="116">
        <v>781</v>
      </c>
      <c r="B782" s="424" t="s">
        <v>506</v>
      </c>
    </row>
    <row r="783" spans="1:2" ht="12">
      <c r="A783" s="116">
        <v>782</v>
      </c>
      <c r="B783" s="424" t="s">
        <v>508</v>
      </c>
    </row>
    <row r="784" spans="1:2" ht="12">
      <c r="A784" s="116">
        <v>783</v>
      </c>
      <c r="B784" s="424" t="s">
        <v>510</v>
      </c>
    </row>
    <row r="785" spans="1:2" ht="49.5">
      <c r="A785" s="116">
        <v>784</v>
      </c>
      <c r="B785" s="368" t="s">
        <v>933</v>
      </c>
    </row>
    <row r="786" spans="1:2" ht="12">
      <c r="A786" s="116">
        <v>785</v>
      </c>
      <c r="B786" s="370" t="s">
        <v>934</v>
      </c>
    </row>
    <row r="787" spans="1:2" ht="12">
      <c r="A787" s="116">
        <v>786</v>
      </c>
      <c r="B787" s="370" t="s">
        <v>935</v>
      </c>
    </row>
    <row r="788" spans="1:2" ht="24.75">
      <c r="A788" s="116">
        <v>787</v>
      </c>
      <c r="B788" s="370" t="s">
        <v>936</v>
      </c>
    </row>
    <row r="789" spans="1:2" ht="30" thickBot="1">
      <c r="A789" s="116">
        <v>788</v>
      </c>
      <c r="B789" s="390" t="s">
        <v>937</v>
      </c>
    </row>
    <row r="790" spans="1:2" ht="21" thickBot="1">
      <c r="A790" s="116">
        <v>789</v>
      </c>
      <c r="B790" s="413" t="s">
        <v>938</v>
      </c>
    </row>
    <row r="791" spans="1:2" ht="12.75" thickBot="1">
      <c r="A791" s="116">
        <v>790</v>
      </c>
      <c r="B791" s="401" t="s">
        <v>939</v>
      </c>
    </row>
    <row r="792" spans="1:2" ht="12.75" thickBot="1">
      <c r="A792" s="116">
        <v>791</v>
      </c>
      <c r="B792" s="401" t="s">
        <v>940</v>
      </c>
    </row>
    <row r="793" spans="1:2" ht="12.75" thickBot="1">
      <c r="A793" s="116">
        <v>792</v>
      </c>
      <c r="B793" s="401" t="s">
        <v>941</v>
      </c>
    </row>
    <row r="794" spans="1:2" ht="12">
      <c r="A794" s="116">
        <v>793</v>
      </c>
      <c r="B794" s="370" t="s">
        <v>942</v>
      </c>
    </row>
    <row r="795" spans="1:2" ht="18">
      <c r="A795" s="116">
        <v>794</v>
      </c>
      <c r="B795" s="369" t="s">
        <v>943</v>
      </c>
    </row>
    <row r="796" spans="1:2" ht="12.75">
      <c r="A796" s="116">
        <v>795</v>
      </c>
      <c r="B796" s="383" t="s">
        <v>944</v>
      </c>
    </row>
    <row r="797" spans="1:2" ht="30">
      <c r="A797" s="116">
        <v>796</v>
      </c>
      <c r="B797" s="395" t="s">
        <v>945</v>
      </c>
    </row>
    <row r="798" spans="1:2" ht="25.5">
      <c r="A798" s="116">
        <v>797</v>
      </c>
      <c r="B798" s="383" t="s">
        <v>946</v>
      </c>
    </row>
    <row r="799" spans="1:2" ht="19.5">
      <c r="A799" s="116">
        <v>798</v>
      </c>
      <c r="B799" s="395" t="s">
        <v>947</v>
      </c>
    </row>
    <row r="800" spans="1:2" ht="25.5">
      <c r="A800" s="116">
        <v>799</v>
      </c>
      <c r="B800" s="383" t="s">
        <v>948</v>
      </c>
    </row>
    <row r="801" spans="1:2" ht="25.5">
      <c r="A801" s="116">
        <v>800</v>
      </c>
      <c r="B801" s="383" t="s">
        <v>949</v>
      </c>
    </row>
    <row r="802" spans="1:2" ht="15">
      <c r="A802" s="116">
        <v>801</v>
      </c>
      <c r="B802" s="386" t="s">
        <v>950</v>
      </c>
    </row>
    <row r="803" spans="1:2" ht="12.75">
      <c r="A803" s="116">
        <v>802</v>
      </c>
      <c r="B803" s="371" t="s">
        <v>951</v>
      </c>
    </row>
    <row r="804" spans="1:2" ht="19.5">
      <c r="A804" s="116">
        <v>803</v>
      </c>
      <c r="B804" s="395" t="s">
        <v>1193</v>
      </c>
    </row>
    <row r="805" spans="1:2" ht="12">
      <c r="A805" s="116">
        <v>804</v>
      </c>
      <c r="B805" s="387" t="s">
        <v>952</v>
      </c>
    </row>
    <row r="806" spans="1:2" ht="12">
      <c r="A806" s="116">
        <v>805</v>
      </c>
      <c r="B806" s="387" t="s">
        <v>953</v>
      </c>
    </row>
    <row r="807" spans="1:2" ht="25.5">
      <c r="A807" s="116">
        <v>806</v>
      </c>
      <c r="B807" s="371" t="s">
        <v>954</v>
      </c>
    </row>
    <row r="808" spans="1:2" ht="12.75" thickBot="1">
      <c r="A808" s="116">
        <v>807</v>
      </c>
      <c r="B808" s="407" t="s">
        <v>955</v>
      </c>
    </row>
    <row r="809" spans="1:2" ht="25.5">
      <c r="A809" s="116">
        <v>808</v>
      </c>
      <c r="B809" s="371" t="s">
        <v>956</v>
      </c>
    </row>
    <row r="810" spans="1:2" ht="15">
      <c r="A810" s="116">
        <v>809</v>
      </c>
      <c r="B810" s="386" t="s">
        <v>957</v>
      </c>
    </row>
    <row r="811" spans="1:2" ht="12.75">
      <c r="A811" s="116">
        <v>810</v>
      </c>
      <c r="B811" s="371" t="s">
        <v>958</v>
      </c>
    </row>
    <row r="812" spans="1:2" ht="19.5">
      <c r="A812" s="116">
        <v>811</v>
      </c>
      <c r="B812" s="395" t="s">
        <v>1194</v>
      </c>
    </row>
    <row r="813" spans="1:2" ht="26.25" thickBot="1">
      <c r="A813" s="116">
        <v>812</v>
      </c>
      <c r="B813" s="429" t="s">
        <v>959</v>
      </c>
    </row>
    <row r="814" spans="1:2" ht="26.25" thickBot="1">
      <c r="A814" s="116">
        <v>813</v>
      </c>
      <c r="B814" s="429" t="s">
        <v>960</v>
      </c>
    </row>
    <row r="815" spans="1:2" ht="25.5">
      <c r="A815" s="116">
        <v>814</v>
      </c>
      <c r="B815" s="371" t="s">
        <v>961</v>
      </c>
    </row>
    <row r="816" spans="1:2" ht="25.5">
      <c r="A816" s="116">
        <v>815</v>
      </c>
      <c r="B816" s="371" t="s">
        <v>962</v>
      </c>
    </row>
    <row r="817" spans="1:2" ht="12">
      <c r="A817" s="116">
        <v>816</v>
      </c>
      <c r="B817" s="370" t="s">
        <v>963</v>
      </c>
    </row>
    <row r="818" spans="1:2" ht="12">
      <c r="A818" s="116">
        <v>817</v>
      </c>
      <c r="B818" s="427" t="s">
        <v>964</v>
      </c>
    </row>
    <row r="819" spans="1:2" ht="12">
      <c r="A819" s="116">
        <v>818</v>
      </c>
      <c r="B819" s="427" t="s">
        <v>965</v>
      </c>
    </row>
    <row r="820" spans="1:2" ht="12">
      <c r="A820" s="116">
        <v>819</v>
      </c>
      <c r="B820" s="427" t="s">
        <v>966</v>
      </c>
    </row>
    <row r="821" spans="1:2" ht="12">
      <c r="A821" s="116">
        <v>820</v>
      </c>
      <c r="B821" s="427" t="s">
        <v>967</v>
      </c>
    </row>
    <row r="822" spans="1:2" ht="24.75">
      <c r="A822" s="116">
        <v>821</v>
      </c>
      <c r="B822" s="427" t="s">
        <v>968</v>
      </c>
    </row>
    <row r="823" spans="1:2" ht="40.5" thickBot="1">
      <c r="A823" s="116">
        <v>822</v>
      </c>
      <c r="B823" s="407" t="s">
        <v>905</v>
      </c>
    </row>
    <row r="824" spans="1:2" ht="14.25">
      <c r="A824" s="116">
        <v>823</v>
      </c>
      <c r="B824" s="426" t="s">
        <v>926</v>
      </c>
    </row>
    <row r="825" spans="1:2" ht="14.25">
      <c r="A825" s="116">
        <v>824</v>
      </c>
      <c r="B825" s="426" t="s">
        <v>932</v>
      </c>
    </row>
    <row r="826" spans="1:2" ht="14.25">
      <c r="A826" s="116">
        <v>825</v>
      </c>
      <c r="B826" s="426" t="s">
        <v>927</v>
      </c>
    </row>
    <row r="827" spans="1:2" ht="14.25">
      <c r="A827" s="116">
        <v>826</v>
      </c>
      <c r="B827" s="426" t="s">
        <v>928</v>
      </c>
    </row>
    <row r="828" spans="1:2" ht="14.25">
      <c r="A828" s="116">
        <v>827</v>
      </c>
      <c r="B828" s="426" t="s">
        <v>929</v>
      </c>
    </row>
    <row r="829" spans="1:2" ht="14.25">
      <c r="A829" s="116">
        <v>828</v>
      </c>
      <c r="B829" s="426" t="s">
        <v>930</v>
      </c>
    </row>
    <row r="830" spans="1:2" ht="14.25">
      <c r="A830" s="116">
        <v>829</v>
      </c>
      <c r="B830" s="426" t="s">
        <v>931</v>
      </c>
    </row>
    <row r="831" spans="1:2" ht="12">
      <c r="A831" s="116">
        <v>830</v>
      </c>
      <c r="B831" s="424" t="s">
        <v>906</v>
      </c>
    </row>
    <row r="832" spans="1:2" ht="12">
      <c r="A832" s="116">
        <v>831</v>
      </c>
      <c r="B832" s="372" t="s">
        <v>969</v>
      </c>
    </row>
    <row r="833" spans="1:2" ht="52.5">
      <c r="A833" s="116">
        <v>832</v>
      </c>
      <c r="B833" s="430" t="s">
        <v>970</v>
      </c>
    </row>
    <row r="834" spans="1:2" ht="39.75">
      <c r="A834" s="116">
        <v>833</v>
      </c>
      <c r="B834" s="387" t="s">
        <v>971</v>
      </c>
    </row>
    <row r="835" spans="1:2" ht="39">
      <c r="A835" s="116">
        <v>834</v>
      </c>
      <c r="B835" s="371" t="s">
        <v>972</v>
      </c>
    </row>
    <row r="836" spans="1:2" ht="19.5">
      <c r="A836" s="116">
        <v>835</v>
      </c>
      <c r="B836" s="395" t="s">
        <v>973</v>
      </c>
    </row>
    <row r="837" spans="1:2" ht="25.5">
      <c r="A837" s="116">
        <v>836</v>
      </c>
      <c r="B837" s="371" t="s">
        <v>974</v>
      </c>
    </row>
    <row r="838" spans="1:3" ht="12">
      <c r="A838" s="116">
        <v>837</v>
      </c>
      <c r="B838" s="402" t="s">
        <v>977</v>
      </c>
      <c r="C838" s="241"/>
    </row>
    <row r="839" spans="1:2" ht="60">
      <c r="A839" s="116">
        <v>838</v>
      </c>
      <c r="B839" s="419" t="s">
        <v>978</v>
      </c>
    </row>
    <row r="840" spans="1:2" ht="49.5">
      <c r="A840" s="432">
        <v>1000</v>
      </c>
      <c r="B840" s="322" t="s">
        <v>1004</v>
      </c>
    </row>
    <row r="841" spans="1:2" ht="12">
      <c r="A841" s="432">
        <v>1001</v>
      </c>
      <c r="B841" s="5" t="s">
        <v>1165</v>
      </c>
    </row>
    <row r="842" spans="1:2" ht="12">
      <c r="A842" s="432">
        <v>1002</v>
      </c>
      <c r="B842" s="5" t="s">
        <v>1011</v>
      </c>
    </row>
    <row r="843" spans="1:2" ht="12">
      <c r="A843" s="432">
        <v>1003</v>
      </c>
      <c r="B843" s="5" t="s">
        <v>1046</v>
      </c>
    </row>
    <row r="844" spans="1:2" ht="12">
      <c r="A844" s="432">
        <v>1004</v>
      </c>
      <c r="B844" s="5" t="s">
        <v>1044</v>
      </c>
    </row>
    <row r="845" spans="1:2" ht="12">
      <c r="A845" s="432">
        <v>1005</v>
      </c>
      <c r="B845" s="5" t="s">
        <v>1034</v>
      </c>
    </row>
    <row r="846" spans="1:2" ht="12">
      <c r="A846" s="432">
        <v>1006</v>
      </c>
      <c r="B846" s="5" t="s">
        <v>1023</v>
      </c>
    </row>
    <row r="847" spans="1:2" ht="12">
      <c r="A847" s="432">
        <v>1007</v>
      </c>
      <c r="B847" s="5" t="s">
        <v>1070</v>
      </c>
    </row>
    <row r="848" spans="1:2" ht="12">
      <c r="A848" s="432">
        <v>1008</v>
      </c>
      <c r="B848" s="5" t="s">
        <v>1081</v>
      </c>
    </row>
    <row r="849" spans="1:2" ht="12">
      <c r="A849" s="432">
        <v>1009</v>
      </c>
      <c r="B849" s="5" t="s">
        <v>1176</v>
      </c>
    </row>
    <row r="850" spans="1:2" ht="12">
      <c r="A850" s="432">
        <v>1010</v>
      </c>
      <c r="B850" s="329" t="s">
        <v>1019</v>
      </c>
    </row>
    <row r="851" spans="1:2" ht="12.75">
      <c r="A851" s="432">
        <v>1011</v>
      </c>
      <c r="B851" s="323" t="s">
        <v>1166</v>
      </c>
    </row>
    <row r="852" spans="1:2" ht="12.75">
      <c r="A852" s="432">
        <v>1012</v>
      </c>
      <c r="B852" s="330" t="s">
        <v>1138</v>
      </c>
    </row>
    <row r="853" spans="1:2" ht="19.5">
      <c r="A853" s="432">
        <v>1013</v>
      </c>
      <c r="B853" s="325" t="s">
        <v>1214</v>
      </c>
    </row>
    <row r="854" spans="1:2" ht="12.75">
      <c r="A854" s="432">
        <v>1014</v>
      </c>
      <c r="B854" s="331" t="s">
        <v>1136</v>
      </c>
    </row>
    <row r="855" spans="1:2" ht="12.75">
      <c r="A855" s="432">
        <v>1015</v>
      </c>
      <c r="B855" s="331" t="s">
        <v>1137</v>
      </c>
    </row>
    <row r="856" spans="1:2" ht="12">
      <c r="A856" s="432">
        <v>1016</v>
      </c>
      <c r="B856" s="308" t="s">
        <v>982</v>
      </c>
    </row>
    <row r="857" spans="1:2" ht="25.5">
      <c r="A857" s="432">
        <v>1017</v>
      </c>
      <c r="B857" s="311" t="s">
        <v>983</v>
      </c>
    </row>
    <row r="858" spans="1:2" ht="12">
      <c r="A858" s="432">
        <v>1018</v>
      </c>
      <c r="B858" s="308" t="s">
        <v>990</v>
      </c>
    </row>
    <row r="859" spans="1:2" ht="49.5">
      <c r="A859" s="432">
        <v>1019</v>
      </c>
      <c r="B859" s="308" t="s">
        <v>991</v>
      </c>
    </row>
    <row r="860" spans="1:2" ht="12">
      <c r="A860" s="432">
        <v>1020</v>
      </c>
      <c r="B860" s="308" t="s">
        <v>992</v>
      </c>
    </row>
    <row r="861" spans="1:2" ht="52.5">
      <c r="A861" s="432">
        <v>1021</v>
      </c>
      <c r="B861" s="312" t="s">
        <v>1233</v>
      </c>
    </row>
    <row r="862" spans="1:2" ht="12">
      <c r="A862" s="432">
        <v>1022</v>
      </c>
      <c r="B862" s="5" t="s">
        <v>993</v>
      </c>
    </row>
    <row r="863" spans="1:2" ht="99.75">
      <c r="A863" s="432">
        <v>1023</v>
      </c>
      <c r="B863" s="308" t="s">
        <v>1221</v>
      </c>
    </row>
    <row r="864" spans="1:2" ht="49.5">
      <c r="A864" s="432">
        <v>1024</v>
      </c>
      <c r="B864" s="308" t="s">
        <v>1205</v>
      </c>
    </row>
    <row r="865" spans="1:2" ht="49.5">
      <c r="A865" s="432">
        <v>1025</v>
      </c>
      <c r="B865" s="308" t="s">
        <v>1206</v>
      </c>
    </row>
    <row r="866" spans="1:2" ht="24.75">
      <c r="A866" s="432">
        <v>1026</v>
      </c>
      <c r="B866" s="308" t="s">
        <v>1207</v>
      </c>
    </row>
    <row r="867" spans="1:2" ht="12">
      <c r="A867" s="432">
        <v>1027</v>
      </c>
      <c r="B867" s="69" t="s">
        <v>995</v>
      </c>
    </row>
    <row r="868" spans="1:2" ht="37.5">
      <c r="A868" s="432">
        <v>1028</v>
      </c>
      <c r="B868" s="308" t="s">
        <v>997</v>
      </c>
    </row>
    <row r="869" spans="1:2" ht="78">
      <c r="A869" s="432">
        <v>1029</v>
      </c>
      <c r="B869" s="309" t="s">
        <v>996</v>
      </c>
    </row>
    <row r="870" spans="1:2" ht="37.5">
      <c r="A870" s="432">
        <v>1030</v>
      </c>
      <c r="B870" s="308" t="s">
        <v>998</v>
      </c>
    </row>
    <row r="871" spans="1:2" ht="49.5">
      <c r="A871" s="432">
        <v>1031</v>
      </c>
      <c r="B871" s="306" t="s">
        <v>999</v>
      </c>
    </row>
    <row r="872" spans="1:2" ht="62.25">
      <c r="A872" s="432">
        <v>1032</v>
      </c>
      <c r="B872" s="310" t="s">
        <v>1000</v>
      </c>
    </row>
    <row r="873" spans="1:2" ht="63" thickBot="1">
      <c r="A873" s="432">
        <v>1033</v>
      </c>
      <c r="B873" s="306" t="s">
        <v>1001</v>
      </c>
    </row>
    <row r="874" spans="1:2" ht="91.5" thickBot="1">
      <c r="A874" s="432">
        <v>1034</v>
      </c>
      <c r="B874" s="307" t="s">
        <v>1003</v>
      </c>
    </row>
    <row r="875" spans="1:2" ht="25.5">
      <c r="A875" s="432">
        <v>1035</v>
      </c>
      <c r="B875" s="332" t="s">
        <v>1002</v>
      </c>
    </row>
    <row r="876" spans="1:2" ht="18">
      <c r="A876" s="432">
        <v>1036</v>
      </c>
      <c r="B876" s="324" t="s">
        <v>1021</v>
      </c>
    </row>
    <row r="877" spans="1:2" ht="15">
      <c r="A877" s="432">
        <v>1037</v>
      </c>
      <c r="B877" s="121" t="s">
        <v>1020</v>
      </c>
    </row>
    <row r="878" spans="1:2" ht="12">
      <c r="A878" s="432">
        <v>1038</v>
      </c>
      <c r="B878" s="314" t="s">
        <v>1091</v>
      </c>
    </row>
    <row r="879" spans="1:2" ht="15">
      <c r="A879" s="432">
        <v>1039</v>
      </c>
      <c r="B879" s="121" t="s">
        <v>1018</v>
      </c>
    </row>
    <row r="880" spans="1:2" ht="12">
      <c r="A880" s="432">
        <v>1040</v>
      </c>
      <c r="B880" s="314" t="s">
        <v>1017</v>
      </c>
    </row>
    <row r="881" spans="1:2" ht="19.5">
      <c r="A881" s="432">
        <v>1041</v>
      </c>
      <c r="B881" s="314" t="s">
        <v>1103</v>
      </c>
    </row>
    <row r="882" spans="1:2" ht="19.5">
      <c r="A882" s="432">
        <v>1042</v>
      </c>
      <c r="B882" s="314" t="s">
        <v>1095</v>
      </c>
    </row>
    <row r="883" spans="1:2" ht="12.75">
      <c r="A883" s="432">
        <v>1043</v>
      </c>
      <c r="B883" s="104" t="s">
        <v>1014</v>
      </c>
    </row>
    <row r="884" spans="1:2" ht="12.75">
      <c r="A884" s="432">
        <v>1044</v>
      </c>
      <c r="B884" s="315" t="s">
        <v>1013</v>
      </c>
    </row>
    <row r="885" spans="1:2" ht="19.5">
      <c r="A885" s="432">
        <v>1045</v>
      </c>
      <c r="B885" s="313" t="s">
        <v>1096</v>
      </c>
    </row>
    <row r="886" spans="1:2" ht="19.5">
      <c r="A886" s="432">
        <v>1046</v>
      </c>
      <c r="B886" s="313" t="s">
        <v>1012</v>
      </c>
    </row>
    <row r="887" spans="1:2" ht="12.75">
      <c r="A887" s="432">
        <v>1047</v>
      </c>
      <c r="B887" s="176" t="s">
        <v>1010</v>
      </c>
    </row>
    <row r="888" spans="1:2" ht="12.75">
      <c r="A888" s="432">
        <v>1048</v>
      </c>
      <c r="B888" s="315" t="s">
        <v>1009</v>
      </c>
    </row>
    <row r="889" spans="1:2" ht="12.75">
      <c r="A889" s="432">
        <v>1049</v>
      </c>
      <c r="B889" s="333" t="s">
        <v>1008</v>
      </c>
    </row>
    <row r="890" spans="1:2" ht="19.5">
      <c r="A890" s="432">
        <v>1050</v>
      </c>
      <c r="B890" s="313" t="s">
        <v>1097</v>
      </c>
    </row>
    <row r="891" spans="1:2" ht="12.75">
      <c r="A891" s="432">
        <v>1051</v>
      </c>
      <c r="B891" s="333" t="s">
        <v>1007</v>
      </c>
    </row>
    <row r="892" spans="1:2" ht="19.5">
      <c r="A892" s="432">
        <v>1052</v>
      </c>
      <c r="B892" s="313" t="s">
        <v>1100</v>
      </c>
    </row>
    <row r="893" spans="1:2" ht="12">
      <c r="A893" s="432">
        <v>1053</v>
      </c>
      <c r="B893" s="313" t="s">
        <v>1101</v>
      </c>
    </row>
    <row r="894" spans="1:2" ht="12.75">
      <c r="A894" s="432">
        <v>1054</v>
      </c>
      <c r="B894" s="104" t="s">
        <v>1098</v>
      </c>
    </row>
    <row r="895" spans="1:2" ht="12.75">
      <c r="A895" s="432">
        <v>1055</v>
      </c>
      <c r="B895" s="333" t="s">
        <v>1099</v>
      </c>
    </row>
    <row r="896" spans="1:2" ht="12">
      <c r="A896" s="432">
        <v>1056</v>
      </c>
      <c r="B896" s="313" t="s">
        <v>1102</v>
      </c>
    </row>
    <row r="897" spans="1:2" ht="12">
      <c r="A897" s="432">
        <v>1057</v>
      </c>
      <c r="B897" s="5" t="s">
        <v>1006</v>
      </c>
    </row>
    <row r="898" spans="1:2" ht="18">
      <c r="A898" s="432">
        <v>1058</v>
      </c>
      <c r="B898" s="324" t="s">
        <v>1047</v>
      </c>
    </row>
    <row r="899" spans="1:2" ht="12.75">
      <c r="A899" s="432">
        <v>1059</v>
      </c>
      <c r="B899" s="91" t="s">
        <v>1104</v>
      </c>
    </row>
    <row r="900" spans="1:2" ht="12.75">
      <c r="A900" s="432">
        <v>1060</v>
      </c>
      <c r="B900" s="91" t="s">
        <v>1105</v>
      </c>
    </row>
    <row r="901" spans="1:2" ht="12.75">
      <c r="A901" s="432">
        <v>1061</v>
      </c>
      <c r="B901" s="91" t="s">
        <v>1045</v>
      </c>
    </row>
    <row r="902" spans="1:2" ht="39">
      <c r="A902" s="432">
        <v>1062</v>
      </c>
      <c r="B902" s="318" t="s">
        <v>1197</v>
      </c>
    </row>
    <row r="903" spans="1:2" ht="12.75">
      <c r="A903" s="432">
        <v>1063</v>
      </c>
      <c r="B903" s="77" t="s">
        <v>1043</v>
      </c>
    </row>
    <row r="904" spans="1:2" ht="12.75">
      <c r="A904" s="432">
        <v>1064</v>
      </c>
      <c r="B904" s="104" t="s">
        <v>1108</v>
      </c>
    </row>
    <row r="905" spans="1:2" ht="19.5">
      <c r="A905" s="432">
        <v>1065</v>
      </c>
      <c r="B905" s="316" t="s">
        <v>1114</v>
      </c>
    </row>
    <row r="906" spans="1:2" ht="12">
      <c r="A906" s="432">
        <v>1066</v>
      </c>
      <c r="B906" s="334" t="s">
        <v>1116</v>
      </c>
    </row>
    <row r="907" spans="1:2" ht="30">
      <c r="A907" s="432">
        <v>1067</v>
      </c>
      <c r="B907" s="335" t="s">
        <v>1177</v>
      </c>
    </row>
    <row r="908" spans="1:2" ht="12">
      <c r="A908" s="432">
        <v>1068</v>
      </c>
      <c r="B908" s="335" t="s">
        <v>1115</v>
      </c>
    </row>
    <row r="909" spans="1:2" ht="12">
      <c r="A909" s="432">
        <v>1069</v>
      </c>
      <c r="B909" s="334" t="s">
        <v>1117</v>
      </c>
    </row>
    <row r="910" spans="1:2" ht="39.75">
      <c r="A910" s="432">
        <v>1070</v>
      </c>
      <c r="B910" s="335" t="s">
        <v>1200</v>
      </c>
    </row>
    <row r="911" spans="1:2" ht="12">
      <c r="A911" s="432">
        <v>1071</v>
      </c>
      <c r="B911" s="334" t="s">
        <v>1118</v>
      </c>
    </row>
    <row r="912" spans="1:2" ht="30">
      <c r="A912" s="432">
        <v>1072</v>
      </c>
      <c r="B912" s="335" t="s">
        <v>1199</v>
      </c>
    </row>
    <row r="913" spans="1:2" ht="19.5">
      <c r="A913" s="432">
        <v>1073</v>
      </c>
      <c r="B913" s="334" t="s">
        <v>1119</v>
      </c>
    </row>
    <row r="914" spans="1:2" ht="12">
      <c r="A914" s="432">
        <v>1074</v>
      </c>
      <c r="B914" s="336" t="s">
        <v>1111</v>
      </c>
    </row>
    <row r="915" spans="1:2" ht="12">
      <c r="A915" s="432">
        <v>1075</v>
      </c>
      <c r="B915" s="336" t="s">
        <v>1036</v>
      </c>
    </row>
    <row r="916" spans="1:2" ht="21">
      <c r="A916" s="432">
        <v>1076</v>
      </c>
      <c r="B916" s="336" t="s">
        <v>1110</v>
      </c>
    </row>
    <row r="917" spans="1:2" ht="12">
      <c r="A917" s="432">
        <v>1077</v>
      </c>
      <c r="B917" s="336" t="s">
        <v>1041</v>
      </c>
    </row>
    <row r="918" spans="1:2" ht="12">
      <c r="A918" s="432">
        <v>1078</v>
      </c>
      <c r="B918" s="336" t="s">
        <v>1112</v>
      </c>
    </row>
    <row r="919" spans="1:2" ht="12">
      <c r="A919" s="432">
        <v>1079</v>
      </c>
      <c r="B919" s="336" t="s">
        <v>1113</v>
      </c>
    </row>
    <row r="920" spans="1:2" ht="12">
      <c r="A920" s="432">
        <v>1080</v>
      </c>
      <c r="B920" s="337" t="s">
        <v>1039</v>
      </c>
    </row>
    <row r="921" spans="1:2" ht="12">
      <c r="A921" s="432">
        <v>1081</v>
      </c>
      <c r="B921" s="316" t="s">
        <v>1120</v>
      </c>
    </row>
    <row r="922" spans="1:2" ht="12.75">
      <c r="A922" s="432">
        <v>1082</v>
      </c>
      <c r="B922" s="104" t="s">
        <v>1109</v>
      </c>
    </row>
    <row r="923" spans="1:2" ht="19.5">
      <c r="A923" s="432">
        <v>1083</v>
      </c>
      <c r="B923" s="316" t="s">
        <v>1122</v>
      </c>
    </row>
    <row r="924" spans="1:2" ht="12">
      <c r="A924" s="432">
        <v>1084</v>
      </c>
      <c r="B924" s="334" t="s">
        <v>1123</v>
      </c>
    </row>
    <row r="925" spans="1:2" ht="19.5">
      <c r="A925" s="432">
        <v>1085</v>
      </c>
      <c r="B925" s="335" t="s">
        <v>1124</v>
      </c>
    </row>
    <row r="926" spans="1:2" ht="12">
      <c r="A926" s="432">
        <v>1086</v>
      </c>
      <c r="B926" s="334" t="s">
        <v>1125</v>
      </c>
    </row>
    <row r="927" spans="1:2" ht="19.5">
      <c r="A927" s="432">
        <v>1087</v>
      </c>
      <c r="B927" s="335" t="s">
        <v>1222</v>
      </c>
    </row>
    <row r="928" spans="1:2" ht="19.5">
      <c r="A928" s="432">
        <v>1088</v>
      </c>
      <c r="B928" s="334" t="s">
        <v>1040</v>
      </c>
    </row>
    <row r="929" spans="1:2" ht="19.5">
      <c r="A929" s="432">
        <v>1089</v>
      </c>
      <c r="B929" s="335" t="s">
        <v>1178</v>
      </c>
    </row>
    <row r="930" spans="1:2" ht="12">
      <c r="A930" s="432">
        <v>1090</v>
      </c>
      <c r="B930" s="334" t="s">
        <v>1126</v>
      </c>
    </row>
    <row r="931" spans="1:2" ht="12">
      <c r="A931" s="432">
        <v>1091</v>
      </c>
      <c r="B931" s="335" t="s">
        <v>1128</v>
      </c>
    </row>
    <row r="932" spans="1:2" ht="12">
      <c r="A932" s="432">
        <v>1092</v>
      </c>
      <c r="B932" s="334" t="s">
        <v>1127</v>
      </c>
    </row>
    <row r="933" spans="1:2" ht="19.5">
      <c r="A933" s="432">
        <v>1093</v>
      </c>
      <c r="B933" s="335" t="s">
        <v>1129</v>
      </c>
    </row>
    <row r="934" spans="1:2" ht="21">
      <c r="A934" s="432">
        <v>1094</v>
      </c>
      <c r="B934" s="336" t="s">
        <v>1121</v>
      </c>
    </row>
    <row r="935" spans="1:2" ht="12">
      <c r="A935" s="432">
        <v>1095</v>
      </c>
      <c r="B935" s="336" t="s">
        <v>1132</v>
      </c>
    </row>
    <row r="936" spans="1:2" ht="19.5">
      <c r="A936" s="432">
        <v>1096</v>
      </c>
      <c r="B936" s="316" t="s">
        <v>1133</v>
      </c>
    </row>
    <row r="937" spans="1:2" ht="12.75">
      <c r="A937" s="432">
        <v>1097</v>
      </c>
      <c r="B937" s="338" t="s">
        <v>1038</v>
      </c>
    </row>
    <row r="938" spans="1:2" ht="64.5">
      <c r="A938" s="432">
        <v>1098</v>
      </c>
      <c r="B938" s="317" t="s">
        <v>1213</v>
      </c>
    </row>
    <row r="939" spans="1:2" ht="12">
      <c r="A939" s="432">
        <v>1099</v>
      </c>
      <c r="B939" s="339" t="s">
        <v>1130</v>
      </c>
    </row>
    <row r="940" spans="1:2" ht="12">
      <c r="A940" s="432">
        <v>1100</v>
      </c>
      <c r="B940" s="339" t="s">
        <v>1131</v>
      </c>
    </row>
    <row r="941" spans="1:2" ht="12.75">
      <c r="A941" s="432">
        <v>1101</v>
      </c>
      <c r="B941" s="104" t="s">
        <v>1037</v>
      </c>
    </row>
    <row r="942" spans="1:2" ht="19.5">
      <c r="A942" s="432">
        <v>1102</v>
      </c>
      <c r="B942" s="316" t="s">
        <v>1134</v>
      </c>
    </row>
    <row r="943" spans="1:2" ht="12">
      <c r="A943" s="432">
        <v>1103</v>
      </c>
      <c r="B943" s="340" t="s">
        <v>1035</v>
      </c>
    </row>
    <row r="944" spans="1:2" ht="25.5">
      <c r="A944" s="432">
        <v>1104</v>
      </c>
      <c r="B944" s="77" t="s">
        <v>1135</v>
      </c>
    </row>
    <row r="945" spans="1:2" ht="19.5">
      <c r="A945" s="432">
        <v>1105</v>
      </c>
      <c r="B945" s="316" t="s">
        <v>1216</v>
      </c>
    </row>
    <row r="946" spans="1:2" ht="25.5">
      <c r="A946" s="432">
        <v>1106</v>
      </c>
      <c r="B946" s="77" t="s">
        <v>1228</v>
      </c>
    </row>
    <row r="947" spans="1:2" ht="12">
      <c r="A947" s="432">
        <v>1107</v>
      </c>
      <c r="B947" s="316" t="s">
        <v>1033</v>
      </c>
    </row>
    <row r="948" spans="1:2" ht="12">
      <c r="A948" s="432">
        <v>1108</v>
      </c>
      <c r="B948" s="341" t="s">
        <v>1032</v>
      </c>
    </row>
    <row r="949" spans="1:2" ht="12">
      <c r="A949" s="432">
        <v>1109</v>
      </c>
      <c r="B949" s="342" t="s">
        <v>1031</v>
      </c>
    </row>
    <row r="950" spans="1:2" ht="12">
      <c r="A950" s="432">
        <v>1110</v>
      </c>
      <c r="B950" s="343" t="s">
        <v>1030</v>
      </c>
    </row>
    <row r="951" spans="1:2" ht="12">
      <c r="A951" s="432">
        <v>1111</v>
      </c>
      <c r="B951" s="343" t="s">
        <v>1029</v>
      </c>
    </row>
    <row r="952" spans="1:2" ht="12">
      <c r="A952" s="432">
        <v>1112</v>
      </c>
      <c r="B952" s="343" t="s">
        <v>1028</v>
      </c>
    </row>
    <row r="953" spans="1:2" ht="12">
      <c r="A953" s="432">
        <v>1113</v>
      </c>
      <c r="B953" s="341" t="s">
        <v>1027</v>
      </c>
    </row>
    <row r="954" spans="1:2" ht="12.75">
      <c r="A954" s="432">
        <v>1114</v>
      </c>
      <c r="B954" s="77" t="s">
        <v>1025</v>
      </c>
    </row>
    <row r="955" spans="1:2" ht="12">
      <c r="A955" s="432">
        <v>1115</v>
      </c>
      <c r="B955" s="436" t="s">
        <v>1215</v>
      </c>
    </row>
    <row r="956" spans="1:2" ht="12.75">
      <c r="A956" s="432">
        <v>1116</v>
      </c>
      <c r="B956" s="104" t="s">
        <v>1024</v>
      </c>
    </row>
    <row r="957" spans="1:2" ht="19.5">
      <c r="A957" s="432">
        <v>1117</v>
      </c>
      <c r="B957" s="344" t="s">
        <v>1145</v>
      </c>
    </row>
    <row r="958" spans="1:2" ht="19.5">
      <c r="A958" s="432">
        <v>1118</v>
      </c>
      <c r="B958" s="316" t="s">
        <v>1147</v>
      </c>
    </row>
    <row r="959" spans="1:2" ht="30">
      <c r="A959" s="432">
        <v>1119</v>
      </c>
      <c r="B959" s="316" t="s">
        <v>1146</v>
      </c>
    </row>
    <row r="960" spans="1:2" ht="12.75">
      <c r="A960" s="432">
        <v>1120</v>
      </c>
      <c r="B960" s="77" t="s">
        <v>1179</v>
      </c>
    </row>
    <row r="961" spans="1:2" ht="19.5">
      <c r="A961" s="432">
        <v>1121</v>
      </c>
      <c r="B961" s="314" t="s">
        <v>1180</v>
      </c>
    </row>
    <row r="962" spans="1:2" ht="19.5">
      <c r="A962" s="432">
        <v>1122</v>
      </c>
      <c r="B962" s="345" t="s">
        <v>1181</v>
      </c>
    </row>
    <row r="963" spans="1:2" ht="12">
      <c r="A963" s="432">
        <v>1123</v>
      </c>
      <c r="B963" s="316" t="s">
        <v>1149</v>
      </c>
    </row>
    <row r="964" spans="1:2" ht="12">
      <c r="A964" s="432">
        <v>1124</v>
      </c>
      <c r="B964" s="334" t="s">
        <v>1150</v>
      </c>
    </row>
    <row r="965" spans="1:2" ht="19.5">
      <c r="A965" s="432">
        <v>1125</v>
      </c>
      <c r="B965" s="335" t="s">
        <v>1182</v>
      </c>
    </row>
    <row r="966" spans="1:2" ht="12">
      <c r="A966" s="432">
        <v>1126</v>
      </c>
      <c r="B966" s="334" t="s">
        <v>1201</v>
      </c>
    </row>
    <row r="967" spans="1:2" ht="12">
      <c r="A967" s="432">
        <v>1127</v>
      </c>
      <c r="B967" s="335" t="s">
        <v>1202</v>
      </c>
    </row>
    <row r="968" spans="1:2" ht="12">
      <c r="A968" s="432">
        <v>1128</v>
      </c>
      <c r="B968" s="334" t="s">
        <v>1151</v>
      </c>
    </row>
    <row r="969" spans="1:2" ht="19.5">
      <c r="A969" s="432">
        <v>1129</v>
      </c>
      <c r="B969" s="335" t="s">
        <v>1152</v>
      </c>
    </row>
    <row r="970" spans="1:2" ht="12">
      <c r="A970" s="432">
        <v>1130</v>
      </c>
      <c r="B970" s="334" t="s">
        <v>1153</v>
      </c>
    </row>
    <row r="971" spans="1:2" ht="19.5">
      <c r="A971" s="432">
        <v>1131</v>
      </c>
      <c r="B971" s="335" t="s">
        <v>1183</v>
      </c>
    </row>
    <row r="972" spans="1:2" ht="12">
      <c r="A972" s="432">
        <v>1132</v>
      </c>
      <c r="B972" s="334" t="s">
        <v>1154</v>
      </c>
    </row>
    <row r="973" spans="1:2" ht="12">
      <c r="A973" s="432">
        <v>1133</v>
      </c>
      <c r="B973" s="335" t="s">
        <v>1155</v>
      </c>
    </row>
    <row r="974" spans="1:2" ht="12">
      <c r="A974" s="432">
        <v>1134</v>
      </c>
      <c r="B974" s="5" t="s">
        <v>1156</v>
      </c>
    </row>
    <row r="975" spans="1:2" ht="18">
      <c r="A975" s="432">
        <v>1135</v>
      </c>
      <c r="B975" s="346" t="s">
        <v>1071</v>
      </c>
    </row>
    <row r="976" spans="1:2" ht="39">
      <c r="A976" s="432">
        <v>1136</v>
      </c>
      <c r="B976" s="347" t="s">
        <v>1229</v>
      </c>
    </row>
    <row r="977" spans="1:2" ht="64.5">
      <c r="A977" s="432">
        <v>1137</v>
      </c>
      <c r="B977" s="347" t="s">
        <v>1157</v>
      </c>
    </row>
    <row r="978" spans="1:2" ht="25.5">
      <c r="A978" s="432">
        <v>1138</v>
      </c>
      <c r="B978" s="347" t="s">
        <v>1158</v>
      </c>
    </row>
    <row r="979" spans="1:2" ht="12">
      <c r="A979" s="432">
        <v>1139</v>
      </c>
      <c r="B979" s="348" t="s">
        <v>1055</v>
      </c>
    </row>
    <row r="980" spans="1:2" ht="12">
      <c r="A980" s="432">
        <v>1140</v>
      </c>
      <c r="B980" s="349" t="s">
        <v>1054</v>
      </c>
    </row>
    <row r="981" spans="1:2" ht="21">
      <c r="A981" s="432">
        <v>1141</v>
      </c>
      <c r="B981" s="350" t="s">
        <v>1051</v>
      </c>
    </row>
    <row r="982" spans="1:2" ht="12">
      <c r="A982" s="432">
        <v>1142</v>
      </c>
      <c r="B982" s="351" t="s">
        <v>1050</v>
      </c>
    </row>
    <row r="983" spans="1:2" ht="12">
      <c r="A983" s="432">
        <v>1143</v>
      </c>
      <c r="B983" s="351" t="s">
        <v>1049</v>
      </c>
    </row>
    <row r="984" spans="1:2" ht="12">
      <c r="A984" s="432">
        <v>1144</v>
      </c>
      <c r="B984" s="352" t="s">
        <v>1231</v>
      </c>
    </row>
    <row r="985" spans="1:2" ht="12">
      <c r="A985" s="432">
        <v>1145</v>
      </c>
      <c r="B985" s="319" t="s">
        <v>1067</v>
      </c>
    </row>
    <row r="986" spans="1:2" ht="12">
      <c r="A986" s="432">
        <v>1146</v>
      </c>
      <c r="B986" s="319" t="s">
        <v>1234</v>
      </c>
    </row>
    <row r="987" spans="1:2" ht="12">
      <c r="A987" s="432">
        <v>1147</v>
      </c>
      <c r="B987" s="320" t="s">
        <v>1223</v>
      </c>
    </row>
    <row r="988" spans="1:2" ht="12">
      <c r="A988" s="432">
        <v>1148</v>
      </c>
      <c r="B988" s="320" t="s">
        <v>1063</v>
      </c>
    </row>
    <row r="989" spans="1:2" ht="12">
      <c r="A989" s="432">
        <v>1149</v>
      </c>
      <c r="B989" s="353" t="s">
        <v>1230</v>
      </c>
    </row>
    <row r="990" spans="1:2" ht="12">
      <c r="A990" s="432">
        <v>1150</v>
      </c>
      <c r="B990" s="353" t="s">
        <v>1062</v>
      </c>
    </row>
    <row r="991" spans="1:2" ht="25.5">
      <c r="A991" s="432">
        <v>1151</v>
      </c>
      <c r="B991" s="347" t="s">
        <v>1061</v>
      </c>
    </row>
    <row r="992" spans="1:2" ht="12">
      <c r="A992" s="432">
        <v>1152</v>
      </c>
      <c r="B992" s="354" t="s">
        <v>1056</v>
      </c>
    </row>
    <row r="993" spans="1:2" ht="12">
      <c r="A993" s="432">
        <v>1153</v>
      </c>
      <c r="B993" s="355" t="s">
        <v>1060</v>
      </c>
    </row>
    <row r="994" spans="1:2" ht="12">
      <c r="A994" s="432">
        <v>1154</v>
      </c>
      <c r="B994" s="356" t="s">
        <v>1059</v>
      </c>
    </row>
    <row r="995" spans="1:2" ht="25.5">
      <c r="A995" s="432">
        <v>1155</v>
      </c>
      <c r="B995" s="357" t="s">
        <v>1224</v>
      </c>
    </row>
    <row r="996" spans="1:2" ht="12">
      <c r="A996" s="432">
        <v>1156</v>
      </c>
      <c r="B996" s="352" t="s">
        <v>1058</v>
      </c>
    </row>
    <row r="997" spans="1:2" ht="12">
      <c r="A997" s="432">
        <v>1157</v>
      </c>
      <c r="B997" s="352" t="s">
        <v>1057</v>
      </c>
    </row>
    <row r="998" spans="1:2" ht="12">
      <c r="A998" s="432">
        <v>1158</v>
      </c>
      <c r="B998" s="358" t="s">
        <v>1048</v>
      </c>
    </row>
    <row r="999" spans="1:2" ht="12.75">
      <c r="A999" s="432">
        <v>1159</v>
      </c>
      <c r="B999" s="347" t="s">
        <v>1184</v>
      </c>
    </row>
    <row r="1000" spans="1:2" ht="12">
      <c r="A1000" s="432">
        <v>1160</v>
      </c>
      <c r="B1000" s="352" t="s">
        <v>1053</v>
      </c>
    </row>
    <row r="1001" spans="1:2" ht="12">
      <c r="A1001" s="432">
        <v>1161</v>
      </c>
      <c r="B1001" s="352" t="s">
        <v>1052</v>
      </c>
    </row>
    <row r="1002" spans="1:2" ht="12">
      <c r="A1002" s="432">
        <v>1162</v>
      </c>
      <c r="B1002" s="355" t="s">
        <v>1204</v>
      </c>
    </row>
    <row r="1003" spans="1:2" ht="25.5">
      <c r="A1003" s="432">
        <v>1163</v>
      </c>
      <c r="B1003" s="359" t="s">
        <v>1080</v>
      </c>
    </row>
    <row r="1004" spans="1:2" ht="30">
      <c r="A1004" s="432">
        <v>1164</v>
      </c>
      <c r="B1004" s="321" t="s">
        <v>1079</v>
      </c>
    </row>
    <row r="1005" spans="1:2" ht="12">
      <c r="A1005" s="432">
        <v>1165</v>
      </c>
      <c r="B1005" s="360" t="s">
        <v>1078</v>
      </c>
    </row>
    <row r="1006" spans="1:2" ht="12">
      <c r="A1006" s="432">
        <v>1166</v>
      </c>
      <c r="B1006" s="360" t="s">
        <v>1077</v>
      </c>
    </row>
    <row r="1007" spans="1:2" ht="12">
      <c r="A1007" s="432">
        <v>1167</v>
      </c>
      <c r="B1007" s="360" t="s">
        <v>1076</v>
      </c>
    </row>
    <row r="1008" spans="1:2" ht="21">
      <c r="A1008" s="432">
        <v>1168</v>
      </c>
      <c r="B1008" s="360" t="s">
        <v>1075</v>
      </c>
    </row>
    <row r="1009" spans="1:2" ht="12">
      <c r="A1009" s="432">
        <v>1169</v>
      </c>
      <c r="B1009" s="361" t="s">
        <v>1195</v>
      </c>
    </row>
    <row r="1010" spans="1:2" ht="12">
      <c r="A1010" s="432">
        <v>1170</v>
      </c>
      <c r="B1010" s="362" t="s">
        <v>1074</v>
      </c>
    </row>
    <row r="1011" spans="1:2" ht="12">
      <c r="A1011" s="432">
        <v>1171</v>
      </c>
      <c r="B1011" s="362" t="s">
        <v>1073</v>
      </c>
    </row>
    <row r="1012" spans="1:2" ht="12">
      <c r="A1012" s="432">
        <v>1172</v>
      </c>
      <c r="B1012" s="109" t="s">
        <v>1072</v>
      </c>
    </row>
    <row r="1013" spans="1:2" ht="12">
      <c r="A1013" s="432">
        <v>1173</v>
      </c>
      <c r="B1013" s="5" t="s">
        <v>1161</v>
      </c>
    </row>
    <row r="1014" spans="1:2" ht="15">
      <c r="A1014" s="432">
        <v>1174</v>
      </c>
      <c r="B1014" s="121" t="s">
        <v>1089</v>
      </c>
    </row>
    <row r="1015" spans="1:2" ht="12.75">
      <c r="A1015" s="432">
        <v>1175</v>
      </c>
      <c r="B1015" s="108" t="s">
        <v>1088</v>
      </c>
    </row>
    <row r="1016" spans="1:2" ht="25.5">
      <c r="A1016" s="432">
        <v>1176</v>
      </c>
      <c r="B1016" s="363" t="s">
        <v>1218</v>
      </c>
    </row>
    <row r="1017" spans="1:2" ht="19.5">
      <c r="A1017" s="432">
        <v>1177</v>
      </c>
      <c r="B1017" s="321" t="s">
        <v>1163</v>
      </c>
    </row>
    <row r="1018" spans="1:2" ht="19.5">
      <c r="A1018" s="432">
        <v>1178</v>
      </c>
      <c r="B1018" s="321" t="s">
        <v>1164</v>
      </c>
    </row>
    <row r="1019" spans="1:2" ht="12">
      <c r="A1019" s="432">
        <v>1179</v>
      </c>
      <c r="B1019" s="336" t="s">
        <v>1162</v>
      </c>
    </row>
    <row r="1020" spans="1:2" ht="12">
      <c r="A1020" s="432">
        <v>1180</v>
      </c>
      <c r="B1020" s="336" t="s">
        <v>1087</v>
      </c>
    </row>
    <row r="1021" spans="1:2" ht="21">
      <c r="A1021" s="432">
        <v>1181</v>
      </c>
      <c r="B1021" s="336" t="s">
        <v>1225</v>
      </c>
    </row>
    <row r="1022" spans="1:2" ht="12">
      <c r="A1022" s="432">
        <v>1182</v>
      </c>
      <c r="B1022" s="326" t="s">
        <v>1169</v>
      </c>
    </row>
    <row r="1023" spans="1:2" ht="12">
      <c r="A1023" s="432">
        <v>1183</v>
      </c>
      <c r="B1023" s="327" t="s">
        <v>1170</v>
      </c>
    </row>
    <row r="1024" spans="1:2" ht="12">
      <c r="A1024" s="432">
        <v>1184</v>
      </c>
      <c r="B1024" s="152" t="s">
        <v>1086</v>
      </c>
    </row>
    <row r="1025" spans="1:2" ht="15">
      <c r="A1025" s="432">
        <v>1185</v>
      </c>
      <c r="B1025" s="146" t="s">
        <v>1085</v>
      </c>
    </row>
    <row r="1026" spans="1:2" ht="12">
      <c r="A1026" s="432">
        <v>1186</v>
      </c>
      <c r="B1026" s="336" t="s">
        <v>1084</v>
      </c>
    </row>
    <row r="1027" spans="1:2" ht="12.75">
      <c r="A1027" s="432">
        <v>1187</v>
      </c>
      <c r="B1027" s="364" t="s">
        <v>1083</v>
      </c>
    </row>
    <row r="1028" spans="1:2" ht="12.75">
      <c r="A1028" s="432">
        <v>1188</v>
      </c>
      <c r="B1028" s="364" t="s">
        <v>1082</v>
      </c>
    </row>
    <row r="1029" spans="1:2" ht="12">
      <c r="A1029" s="432">
        <v>1189</v>
      </c>
      <c r="B1029" s="365" t="s">
        <v>1140</v>
      </c>
    </row>
    <row r="1030" spans="1:2" ht="12">
      <c r="A1030" s="432">
        <v>1190</v>
      </c>
      <c r="B1030" s="365" t="s">
        <v>1141</v>
      </c>
    </row>
    <row r="1031" spans="1:2" ht="12">
      <c r="A1031" s="432">
        <v>1191</v>
      </c>
      <c r="B1031" s="365" t="s">
        <v>1026</v>
      </c>
    </row>
    <row r="1032" spans="1:2" ht="12">
      <c r="A1032" s="432">
        <v>1192</v>
      </c>
      <c r="B1032" s="328" t="s">
        <v>1203</v>
      </c>
    </row>
    <row r="1033" spans="1:2" ht="12">
      <c r="A1033" s="432">
        <v>1193</v>
      </c>
      <c r="B1033" s="118" t="s">
        <v>1209</v>
      </c>
    </row>
    <row r="1034" spans="1:2" ht="99.75">
      <c r="A1034" s="432">
        <v>1194</v>
      </c>
      <c r="B1034" s="434" t="s">
        <v>1227</v>
      </c>
    </row>
    <row r="1035" spans="1:2" ht="24.75">
      <c r="A1035" s="432">
        <v>1195</v>
      </c>
      <c r="B1035" s="434"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codeName="Sheet5">
    <tabColor indexed="57"/>
    <pageSetUpPr fitToPage="1"/>
  </sheetPr>
  <dimension ref="A1:E96"/>
  <sheetViews>
    <sheetView zoomScale="160" zoomScaleNormal="160" zoomScalePageLayoutView="0" workbookViewId="0" topLeftCell="A1">
      <selection activeCell="C7" sqref="C7"/>
    </sheetView>
  </sheetViews>
  <sheetFormatPr defaultColWidth="11.42187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2.75" thickBot="1">
      <c r="A2" s="47" t="s">
        <v>36</v>
      </c>
      <c r="B2" s="48" t="s">
        <v>986</v>
      </c>
    </row>
    <row r="3" spans="1:5" ht="12.75" thickBot="1">
      <c r="A3" s="49" t="s">
        <v>34</v>
      </c>
      <c r="B3" s="50">
        <v>42354</v>
      </c>
      <c r="C3" s="51" t="str">
        <f>IF(ISNUMBER(MATCH(B3,A20:A34,0)),VLOOKUP(B3,A20:B34,2,FALSE),"---")</f>
        <v>P3 Aircraft AER_COM_en_161215.xls</v>
      </c>
      <c r="D3" s="52"/>
      <c r="E3" s="53"/>
    </row>
    <row r="4" spans="1:2" ht="12">
      <c r="A4" s="54" t="s">
        <v>47</v>
      </c>
      <c r="B4" s="55" t="s">
        <v>48</v>
      </c>
    </row>
    <row r="5" spans="1:2" ht="12.75" thickBot="1">
      <c r="A5" s="56" t="s">
        <v>38</v>
      </c>
      <c r="B5" s="57" t="s">
        <v>63</v>
      </c>
    </row>
    <row r="7" ht="12.75">
      <c r="A7" s="58" t="s">
        <v>37</v>
      </c>
    </row>
    <row r="8" spans="1:3" ht="12">
      <c r="A8" s="6" t="s">
        <v>43</v>
      </c>
      <c r="B8" s="6"/>
      <c r="C8" s="7" t="s">
        <v>39</v>
      </c>
    </row>
    <row r="9" spans="1:3" ht="12">
      <c r="A9" s="6" t="s">
        <v>44</v>
      </c>
      <c r="B9" s="6"/>
      <c r="C9" s="7" t="s">
        <v>40</v>
      </c>
    </row>
    <row r="10" spans="1:3" ht="12">
      <c r="A10" s="6" t="s">
        <v>45</v>
      </c>
      <c r="B10" s="6"/>
      <c r="C10" s="7" t="s">
        <v>41</v>
      </c>
    </row>
    <row r="11" spans="1:3" ht="12">
      <c r="A11" s="6" t="s">
        <v>46</v>
      </c>
      <c r="B11" s="6"/>
      <c r="C11" s="7" t="s">
        <v>42</v>
      </c>
    </row>
    <row r="12" spans="1:3" ht="12">
      <c r="A12" s="6" t="s">
        <v>820</v>
      </c>
      <c r="B12" s="6"/>
      <c r="C12" s="7" t="s">
        <v>821</v>
      </c>
    </row>
    <row r="13" spans="1:3" ht="12">
      <c r="A13" s="6" t="s">
        <v>822</v>
      </c>
      <c r="B13" s="6"/>
      <c r="C13" s="7" t="s">
        <v>823</v>
      </c>
    </row>
    <row r="14" spans="1:3" ht="12">
      <c r="A14" s="6" t="s">
        <v>824</v>
      </c>
      <c r="B14" s="6"/>
      <c r="C14" s="7" t="s">
        <v>825</v>
      </c>
    </row>
    <row r="15" spans="1:3" ht="12">
      <c r="A15" s="71" t="s">
        <v>984</v>
      </c>
      <c r="B15" s="6"/>
      <c r="C15" s="72" t="s">
        <v>985</v>
      </c>
    </row>
    <row r="16" spans="1:3" ht="12">
      <c r="A16" s="71" t="s">
        <v>986</v>
      </c>
      <c r="B16" s="6"/>
      <c r="C16" s="72" t="s">
        <v>987</v>
      </c>
    </row>
    <row r="17" spans="1:3" ht="12">
      <c r="A17" s="71" t="s">
        <v>988</v>
      </c>
      <c r="B17" s="6"/>
      <c r="C17" s="72" t="s">
        <v>989</v>
      </c>
    </row>
    <row r="18" ht="12">
      <c r="A18" s="19"/>
    </row>
    <row r="19" spans="1:3" ht="12.75">
      <c r="A19" s="33" t="s">
        <v>145</v>
      </c>
      <c r="B19" s="33" t="s">
        <v>95</v>
      </c>
      <c r="C19" s="33" t="s">
        <v>785</v>
      </c>
    </row>
    <row r="20" spans="1:4" ht="12">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
      <c r="A21" s="62">
        <v>41299</v>
      </c>
      <c r="B21" s="63" t="str">
        <f t="shared" si="0"/>
        <v>P3 Aircraft AER_COM_en_250113.xls</v>
      </c>
      <c r="C21" s="63" t="s">
        <v>1171</v>
      </c>
      <c r="D21" s="64"/>
    </row>
    <row r="22" spans="1:4" ht="12">
      <c r="A22" s="62">
        <v>41342</v>
      </c>
      <c r="B22" s="63" t="str">
        <f t="shared" si="0"/>
        <v>P3 Aircraft AER_COM_en_090313.xls</v>
      </c>
      <c r="C22" s="63" t="s">
        <v>1198</v>
      </c>
      <c r="D22" s="64"/>
    </row>
    <row r="23" spans="1:4" ht="12">
      <c r="A23" s="62">
        <v>41355</v>
      </c>
      <c r="B23" s="63" t="str">
        <f t="shared" si="0"/>
        <v>P3 Aircraft AER_COM_en_220313.xls</v>
      </c>
      <c r="C23" s="68" t="s">
        <v>1208</v>
      </c>
      <c r="D23" s="64"/>
    </row>
    <row r="24" spans="1:4" ht="12">
      <c r="A24" s="62">
        <v>41390</v>
      </c>
      <c r="B24" s="63" t="str">
        <f t="shared" si="0"/>
        <v>P3 Aircraft AER_COM_en_260413.xls</v>
      </c>
      <c r="C24" s="63" t="s">
        <v>1210</v>
      </c>
      <c r="D24" s="64"/>
    </row>
    <row r="25" spans="1:4" ht="12">
      <c r="A25" s="62">
        <v>42332</v>
      </c>
      <c r="B25" s="63" t="str">
        <f t="shared" si="0"/>
        <v>P3 Aircraft AER_COM_en_241115.xls</v>
      </c>
      <c r="C25" s="68" t="s">
        <v>1226</v>
      </c>
      <c r="D25" s="64"/>
    </row>
    <row r="26" spans="1:4" ht="12">
      <c r="A26" s="62">
        <v>42354</v>
      </c>
      <c r="B26" s="63" t="str">
        <f t="shared" si="0"/>
        <v>P3 Aircraft AER_COM_en_161215.xls</v>
      </c>
      <c r="C26" s="68" t="s">
        <v>1232</v>
      </c>
      <c r="D26" s="64"/>
    </row>
    <row r="27" spans="1:4" ht="12">
      <c r="A27" s="62"/>
      <c r="B27" s="63" t="str">
        <f t="shared" si="0"/>
        <v>---</v>
      </c>
      <c r="C27" s="63"/>
      <c r="D27" s="64"/>
    </row>
    <row r="28" spans="1:4" ht="12">
      <c r="A28" s="62"/>
      <c r="B28" s="63" t="str">
        <f t="shared" si="0"/>
        <v>---</v>
      </c>
      <c r="C28" s="68"/>
      <c r="D28" s="64"/>
    </row>
    <row r="29" spans="1:4" ht="12">
      <c r="A29" s="62"/>
      <c r="B29" s="63" t="str">
        <f t="shared" si="0"/>
        <v>---</v>
      </c>
      <c r="C29" s="68"/>
      <c r="D29" s="64"/>
    </row>
    <row r="30" spans="1:4" ht="12">
      <c r="A30" s="62"/>
      <c r="B30" s="63" t="str">
        <f t="shared" si="0"/>
        <v>---</v>
      </c>
      <c r="C30" s="63"/>
      <c r="D30" s="64"/>
    </row>
    <row r="31" spans="1:4" ht="12">
      <c r="A31" s="62"/>
      <c r="B31" s="63" t="str">
        <f t="shared" si="0"/>
        <v>---</v>
      </c>
      <c r="C31" s="63"/>
      <c r="D31" s="64"/>
    </row>
    <row r="32" spans="1:4" ht="12">
      <c r="A32" s="62"/>
      <c r="B32" s="63" t="str">
        <f t="shared" si="0"/>
        <v>---</v>
      </c>
      <c r="C32" s="63"/>
      <c r="D32" s="64"/>
    </row>
    <row r="33" spans="1:4" ht="12">
      <c r="A33" s="62"/>
      <c r="B33" s="63" t="str">
        <f>IF(ISBLANK($A33),"---",VLOOKUP($B$2,$A$8:$C$17,3,0)&amp;"_"&amp;VLOOKUP($B$4,$A$37:$B$69,2,0)&amp;"_"&amp;VLOOKUP($B$5,$A$72:$B$96,2,0)&amp;"_"&amp;TEXT(DAY($A33),"0#")&amp;TEXT(MONTH($A33),"0#")&amp;TEXT(YEAR($A33)-2000,"0#")&amp;".xls")</f>
        <v>---</v>
      </c>
      <c r="C33" s="63"/>
      <c r="D33" s="64"/>
    </row>
    <row r="34" spans="1:4" ht="12">
      <c r="A34" s="65"/>
      <c r="B34" s="66" t="str">
        <f>IF(ISBLANK($A34),"---",VLOOKUP($B$2,$A$8:$C$17,3,0)&amp;"_"&amp;VLOOKUP($B$4,$A$37:$B$69,2,0)&amp;"_"&amp;VLOOKUP($B$5,$A$72:$B$96,2,0)&amp;"_"&amp;TEXT(DAY($A34),"0#")&amp;TEXT(MONTH($A34),"0#")&amp;TEXT(YEAR($A34)-2000,"0#")&amp;".xls")</f>
        <v>---</v>
      </c>
      <c r="C34" s="66"/>
      <c r="D34" s="67"/>
    </row>
    <row r="36" ht="12.75">
      <c r="A36" s="33" t="s">
        <v>47</v>
      </c>
    </row>
    <row r="37" spans="1:2" ht="12">
      <c r="A37" s="45" t="s">
        <v>48</v>
      </c>
      <c r="B37" s="45" t="s">
        <v>96</v>
      </c>
    </row>
    <row r="38" spans="1:2" ht="12">
      <c r="A38" s="45" t="s">
        <v>826</v>
      </c>
      <c r="B38" s="45" t="s">
        <v>827</v>
      </c>
    </row>
    <row r="39" spans="1:2" ht="12">
      <c r="A39" s="45" t="s">
        <v>294</v>
      </c>
      <c r="B39" s="45" t="s">
        <v>97</v>
      </c>
    </row>
    <row r="40" spans="1:2" ht="12">
      <c r="A40" s="45" t="s">
        <v>296</v>
      </c>
      <c r="B40" s="45" t="s">
        <v>98</v>
      </c>
    </row>
    <row r="41" spans="1:2" ht="12">
      <c r="A41" s="45" t="s">
        <v>299</v>
      </c>
      <c r="B41" s="45" t="s">
        <v>99</v>
      </c>
    </row>
    <row r="42" spans="1:2" ht="12">
      <c r="A42" s="45" t="s">
        <v>467</v>
      </c>
      <c r="B42" s="45" t="s">
        <v>828</v>
      </c>
    </row>
    <row r="43" spans="1:2" ht="12">
      <c r="A43" s="45" t="s">
        <v>301</v>
      </c>
      <c r="B43" s="45" t="s">
        <v>100</v>
      </c>
    </row>
    <row r="44" spans="1:2" ht="12">
      <c r="A44" s="45" t="s">
        <v>304</v>
      </c>
      <c r="B44" s="45" t="s">
        <v>101</v>
      </c>
    </row>
    <row r="45" spans="1:2" ht="12">
      <c r="A45" s="45" t="s">
        <v>307</v>
      </c>
      <c r="B45" s="45" t="s">
        <v>102</v>
      </c>
    </row>
    <row r="46" spans="1:2" ht="12">
      <c r="A46" s="45" t="s">
        <v>310</v>
      </c>
      <c r="B46" s="45" t="s">
        <v>103</v>
      </c>
    </row>
    <row r="47" spans="1:2" ht="12">
      <c r="A47" s="45" t="s">
        <v>312</v>
      </c>
      <c r="B47" s="45" t="s">
        <v>104</v>
      </c>
    </row>
    <row r="48" spans="1:2" ht="12">
      <c r="A48" s="45" t="s">
        <v>314</v>
      </c>
      <c r="B48" s="45" t="s">
        <v>105</v>
      </c>
    </row>
    <row r="49" spans="1:2" ht="12">
      <c r="A49" s="45" t="s">
        <v>317</v>
      </c>
      <c r="B49" s="45" t="s">
        <v>106</v>
      </c>
    </row>
    <row r="50" spans="1:2" ht="12">
      <c r="A50" s="45" t="s">
        <v>319</v>
      </c>
      <c r="B50" s="45" t="s">
        <v>107</v>
      </c>
    </row>
    <row r="51" spans="1:2" ht="12">
      <c r="A51" s="45" t="s">
        <v>321</v>
      </c>
      <c r="B51" s="45" t="s">
        <v>108</v>
      </c>
    </row>
    <row r="52" spans="1:2" ht="12">
      <c r="A52" s="45" t="s">
        <v>525</v>
      </c>
      <c r="B52" s="45" t="s">
        <v>829</v>
      </c>
    </row>
    <row r="53" spans="1:2" ht="12">
      <c r="A53" s="45" t="s">
        <v>323</v>
      </c>
      <c r="B53" s="45" t="s">
        <v>109</v>
      </c>
    </row>
    <row r="54" spans="1:2" ht="12">
      <c r="A54" s="45" t="s">
        <v>325</v>
      </c>
      <c r="B54" s="45" t="s">
        <v>110</v>
      </c>
    </row>
    <row r="55" spans="1:2" ht="12">
      <c r="A55" s="45" t="s">
        <v>327</v>
      </c>
      <c r="B55" s="45" t="s">
        <v>111</v>
      </c>
    </row>
    <row r="56" spans="1:2" ht="12">
      <c r="A56" s="45" t="s">
        <v>545</v>
      </c>
      <c r="B56" s="45" t="s">
        <v>830</v>
      </c>
    </row>
    <row r="57" spans="1:2" ht="12">
      <c r="A57" s="45" t="s">
        <v>329</v>
      </c>
      <c r="B57" s="45" t="s">
        <v>112</v>
      </c>
    </row>
    <row r="58" spans="1:2" ht="12">
      <c r="A58" s="45" t="s">
        <v>331</v>
      </c>
      <c r="B58" s="45" t="s">
        <v>113</v>
      </c>
    </row>
    <row r="59" spans="1:2" ht="12">
      <c r="A59" s="45" t="s">
        <v>333</v>
      </c>
      <c r="B59" s="45" t="s">
        <v>114</v>
      </c>
    </row>
    <row r="60" spans="1:2" ht="12">
      <c r="A60" s="45" t="s">
        <v>336</v>
      </c>
      <c r="B60" s="45" t="s">
        <v>115</v>
      </c>
    </row>
    <row r="61" spans="1:2" ht="12">
      <c r="A61" s="45" t="s">
        <v>581</v>
      </c>
      <c r="B61" s="45" t="s">
        <v>831</v>
      </c>
    </row>
    <row r="62" spans="1:2" ht="12">
      <c r="A62" s="45" t="s">
        <v>339</v>
      </c>
      <c r="B62" s="45" t="s">
        <v>116</v>
      </c>
    </row>
    <row r="63" spans="1:2" ht="12">
      <c r="A63" s="45" t="s">
        <v>343</v>
      </c>
      <c r="B63" s="45" t="s">
        <v>117</v>
      </c>
    </row>
    <row r="64" spans="1:2" ht="12">
      <c r="A64" s="45" t="s">
        <v>346</v>
      </c>
      <c r="B64" s="45" t="s">
        <v>118</v>
      </c>
    </row>
    <row r="65" spans="1:2" ht="12">
      <c r="A65" s="45" t="s">
        <v>349</v>
      </c>
      <c r="B65" s="45" t="s">
        <v>119</v>
      </c>
    </row>
    <row r="66" spans="1:2" ht="12">
      <c r="A66" s="45" t="s">
        <v>351</v>
      </c>
      <c r="B66" s="45" t="s">
        <v>120</v>
      </c>
    </row>
    <row r="67" spans="1:2" ht="12">
      <c r="A67" s="45" t="s">
        <v>354</v>
      </c>
      <c r="B67" s="45" t="s">
        <v>121</v>
      </c>
    </row>
    <row r="68" spans="1:2" ht="12">
      <c r="A68" s="45" t="s">
        <v>356</v>
      </c>
      <c r="B68" s="45" t="s">
        <v>122</v>
      </c>
    </row>
    <row r="69" spans="1:2" ht="12">
      <c r="A69" s="45" t="s">
        <v>364</v>
      </c>
      <c r="B69" s="45" t="s">
        <v>123</v>
      </c>
    </row>
    <row r="71" ht="12.75">
      <c r="A71" s="23" t="s">
        <v>146</v>
      </c>
    </row>
    <row r="72" spans="1:2" ht="12">
      <c r="A72" s="46" t="s">
        <v>49</v>
      </c>
      <c r="B72" s="46" t="s">
        <v>50</v>
      </c>
    </row>
    <row r="73" spans="1:2" ht="12">
      <c r="A73" s="46" t="s">
        <v>51</v>
      </c>
      <c r="B73" s="46" t="s">
        <v>52</v>
      </c>
    </row>
    <row r="74" spans="1:2" ht="12">
      <c r="A74" s="46" t="s">
        <v>832</v>
      </c>
      <c r="B74" s="46" t="s">
        <v>833</v>
      </c>
    </row>
    <row r="75" spans="1:2" ht="12">
      <c r="A75" s="46" t="s">
        <v>53</v>
      </c>
      <c r="B75" s="46" t="s">
        <v>54</v>
      </c>
    </row>
    <row r="76" spans="1:2" ht="12">
      <c r="A76" s="46" t="s">
        <v>55</v>
      </c>
      <c r="B76" s="46" t="s">
        <v>56</v>
      </c>
    </row>
    <row r="77" spans="1:2" ht="12">
      <c r="A77" s="46" t="s">
        <v>57</v>
      </c>
      <c r="B77" s="46" t="s">
        <v>58</v>
      </c>
    </row>
    <row r="78" spans="1:2" ht="12">
      <c r="A78" s="46" t="s">
        <v>59</v>
      </c>
      <c r="B78" s="46" t="s">
        <v>60</v>
      </c>
    </row>
    <row r="79" spans="1:2" ht="12">
      <c r="A79" s="46" t="s">
        <v>61</v>
      </c>
      <c r="B79" s="46" t="s">
        <v>62</v>
      </c>
    </row>
    <row r="80" spans="1:2" ht="12">
      <c r="A80" s="46" t="s">
        <v>63</v>
      </c>
      <c r="B80" s="46" t="s">
        <v>64</v>
      </c>
    </row>
    <row r="81" spans="1:2" ht="12">
      <c r="A81" s="46" t="s">
        <v>65</v>
      </c>
      <c r="B81" s="46" t="s">
        <v>66</v>
      </c>
    </row>
    <row r="82" spans="1:2" ht="12">
      <c r="A82" s="46" t="s">
        <v>834</v>
      </c>
      <c r="B82" s="46" t="s">
        <v>835</v>
      </c>
    </row>
    <row r="83" spans="1:2" ht="12">
      <c r="A83" s="46" t="s">
        <v>67</v>
      </c>
      <c r="B83" s="46" t="s">
        <v>68</v>
      </c>
    </row>
    <row r="84" spans="1:2" ht="12">
      <c r="A84" s="46" t="s">
        <v>69</v>
      </c>
      <c r="B84" s="46" t="s">
        <v>70</v>
      </c>
    </row>
    <row r="85" spans="1:2" ht="12">
      <c r="A85" s="46" t="s">
        <v>71</v>
      </c>
      <c r="B85" s="46" t="s">
        <v>72</v>
      </c>
    </row>
    <row r="86" spans="1:2" ht="12">
      <c r="A86" s="46" t="s">
        <v>73</v>
      </c>
      <c r="B86" s="46" t="s">
        <v>74</v>
      </c>
    </row>
    <row r="87" spans="1:2" ht="12">
      <c r="A87" s="46" t="s">
        <v>75</v>
      </c>
      <c r="B87" s="46" t="s">
        <v>76</v>
      </c>
    </row>
    <row r="88" spans="1:2" ht="12">
      <c r="A88" s="46" t="s">
        <v>836</v>
      </c>
      <c r="B88" s="46" t="s">
        <v>837</v>
      </c>
    </row>
    <row r="89" spans="1:2" ht="12">
      <c r="A89" s="46" t="s">
        <v>77</v>
      </c>
      <c r="B89" s="46" t="s">
        <v>78</v>
      </c>
    </row>
    <row r="90" spans="1:2" ht="12">
      <c r="A90" s="46" t="s">
        <v>79</v>
      </c>
      <c r="B90" s="46" t="s">
        <v>80</v>
      </c>
    </row>
    <row r="91" spans="1:2" ht="12">
      <c r="A91" s="46" t="s">
        <v>83</v>
      </c>
      <c r="B91" s="46" t="s">
        <v>84</v>
      </c>
    </row>
    <row r="92" spans="1:2" ht="12">
      <c r="A92" s="46" t="s">
        <v>85</v>
      </c>
      <c r="B92" s="46" t="s">
        <v>86</v>
      </c>
    </row>
    <row r="93" spans="1:2" ht="12">
      <c r="A93" s="46" t="s">
        <v>87</v>
      </c>
      <c r="B93" s="46" t="s">
        <v>88</v>
      </c>
    </row>
    <row r="94" spans="1:2" ht="12">
      <c r="A94" s="46" t="s">
        <v>89</v>
      </c>
      <c r="B94" s="46" t="s">
        <v>90</v>
      </c>
    </row>
    <row r="95" spans="1:2" ht="12">
      <c r="A95" s="46" t="s">
        <v>91</v>
      </c>
      <c r="B95" s="46" t="s">
        <v>92</v>
      </c>
    </row>
    <row r="96" spans="1:2" ht="12">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58"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2:O93"/>
  <sheetViews>
    <sheetView showGridLines="0" zoomScaleSheetLayoutView="100" workbookViewId="0" topLeftCell="A1">
      <selection activeCell="B45" sqref="B45:L45"/>
    </sheetView>
  </sheetViews>
  <sheetFormatPr defaultColWidth="11.42187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488" t="str">
        <f>Translations!$B$33</f>
        <v>GUIDELINES AND CONDITIONS</v>
      </c>
      <c r="C2" s="488"/>
      <c r="D2" s="488"/>
      <c r="E2" s="488"/>
      <c r="F2" s="488"/>
      <c r="G2" s="488"/>
      <c r="H2" s="488"/>
      <c r="I2" s="488"/>
      <c r="J2" s="488"/>
    </row>
    <row r="3" spans="2:12" ht="12.75">
      <c r="B3" s="490"/>
      <c r="C3" s="490"/>
      <c r="D3" s="490"/>
      <c r="E3" s="490"/>
      <c r="F3" s="490"/>
      <c r="G3" s="490"/>
      <c r="H3" s="490"/>
      <c r="I3" s="490"/>
      <c r="J3" s="490"/>
      <c r="K3" s="490"/>
      <c r="L3" s="490"/>
    </row>
    <row r="4" spans="1:12" ht="42" customHeight="1">
      <c r="A4" s="8">
        <v>1</v>
      </c>
      <c r="B4" s="489"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9"/>
      <c r="D4" s="489"/>
      <c r="E4" s="489"/>
      <c r="F4" s="489"/>
      <c r="G4" s="489"/>
      <c r="H4" s="489"/>
      <c r="I4" s="489"/>
      <c r="J4" s="489"/>
      <c r="K4" s="489"/>
      <c r="L4" s="489"/>
    </row>
    <row r="5" spans="1:14" s="9" customFormat="1" ht="12.75" customHeight="1">
      <c r="A5" s="8"/>
      <c r="B5" s="477" t="str">
        <f>Translations!$B$35</f>
        <v>The Directive can be downloaded from:</v>
      </c>
      <c r="C5" s="477"/>
      <c r="D5" s="477"/>
      <c r="E5" s="477"/>
      <c r="F5" s="477"/>
      <c r="G5" s="477"/>
      <c r="H5" s="477"/>
      <c r="I5" s="477"/>
      <c r="J5" s="477"/>
      <c r="K5" s="477"/>
      <c r="L5" s="477"/>
      <c r="N5" s="18"/>
    </row>
    <row r="6" spans="1:14" s="9" customFormat="1" ht="12.75">
      <c r="A6" s="69"/>
      <c r="B6" s="492" t="str">
        <f>Translations!$B$36</f>
        <v>http://eur-lex.europa.eu/legal-content/EN/TXT/HTML/?uri=CELEX:02003L0087-20151029&amp;qid=1447163831856&amp;from=EN</v>
      </c>
      <c r="C6" s="492"/>
      <c r="D6" s="492"/>
      <c r="E6" s="492"/>
      <c r="F6" s="492"/>
      <c r="G6" s="492"/>
      <c r="H6" s="492"/>
      <c r="I6" s="492"/>
      <c r="J6" s="492"/>
      <c r="K6" s="492"/>
      <c r="L6" s="493"/>
      <c r="N6" s="18"/>
    </row>
    <row r="7" spans="1:14" s="9" customFormat="1" ht="26.25" customHeight="1">
      <c r="A7" s="8">
        <v>2</v>
      </c>
      <c r="B7" s="477" t="str">
        <f>Translations!$B$37</f>
        <v>The Monitoring and Reporting Regulation (Commission Regulation (EU) No. 601/2012, hereinafter the "MRR"), defines further requirements for monitoring and reporting. The MRR can be downloaded from:</v>
      </c>
      <c r="C7" s="477"/>
      <c r="D7" s="477"/>
      <c r="E7" s="477"/>
      <c r="F7" s="477"/>
      <c r="G7" s="477"/>
      <c r="H7" s="477"/>
      <c r="I7" s="477"/>
      <c r="J7" s="477"/>
      <c r="K7" s="477"/>
      <c r="L7" s="477"/>
      <c r="N7" s="18"/>
    </row>
    <row r="8" spans="1:14" s="9" customFormat="1" ht="12.75" customHeight="1">
      <c r="A8" s="8"/>
      <c r="B8" s="492" t="str">
        <f>Translations!$B$38</f>
        <v>http://eur-lex.europa.eu/legal-content/EN/TXT/PDF/?uri=CELEX:02012R0601-20140730&amp;qid=1447163892338&amp;from=EN</v>
      </c>
      <c r="C8" s="492"/>
      <c r="D8" s="492"/>
      <c r="E8" s="492"/>
      <c r="F8" s="492"/>
      <c r="G8" s="492"/>
      <c r="H8" s="492"/>
      <c r="I8" s="492"/>
      <c r="J8" s="492"/>
      <c r="K8" s="492"/>
      <c r="L8" s="493"/>
      <c r="N8" s="18"/>
    </row>
    <row r="9" spans="1:14" s="9" customFormat="1" ht="12.75" customHeight="1">
      <c r="A9" s="8"/>
      <c r="B9" s="477" t="str">
        <f>Translations!$B$856</f>
        <v>Article 67(3) of the MRR requires:</v>
      </c>
      <c r="C9" s="477"/>
      <c r="D9" s="477"/>
      <c r="E9" s="477"/>
      <c r="F9" s="477"/>
      <c r="G9" s="477"/>
      <c r="H9" s="477"/>
      <c r="I9" s="477"/>
      <c r="J9" s="477"/>
      <c r="K9" s="477"/>
      <c r="L9" s="477"/>
      <c r="N9" s="18"/>
    </row>
    <row r="10" spans="1:14" s="9" customFormat="1" ht="12.75" customHeight="1">
      <c r="A10" s="8"/>
      <c r="B10" s="494" t="str">
        <f>Translations!$B$857</f>
        <v>The annual emission reports and tonne-kilometre data reports shall at least contain the information listed in Annex X.</v>
      </c>
      <c r="C10" s="494"/>
      <c r="D10" s="494"/>
      <c r="E10" s="494"/>
      <c r="F10" s="494"/>
      <c r="G10" s="494"/>
      <c r="H10" s="494"/>
      <c r="I10" s="494"/>
      <c r="J10" s="494"/>
      <c r="K10" s="494"/>
      <c r="L10" s="494"/>
      <c r="N10" s="18"/>
    </row>
    <row r="11" spans="1:14" s="9" customFormat="1" ht="12.75" customHeight="1">
      <c r="A11" s="8"/>
      <c r="B11" s="477" t="str">
        <f>Translations!$B$858</f>
        <v>Annex X sets out the minimum content of Annual Emissions Reports.</v>
      </c>
      <c r="C11" s="477"/>
      <c r="D11" s="477"/>
      <c r="E11" s="477"/>
      <c r="F11" s="477"/>
      <c r="G11" s="477"/>
      <c r="H11" s="477"/>
      <c r="I11" s="477"/>
      <c r="J11" s="477"/>
      <c r="K11" s="477"/>
      <c r="L11" s="477"/>
      <c r="N11" s="18"/>
    </row>
    <row r="12" spans="1:14" s="9" customFormat="1" ht="12.75">
      <c r="A12" s="8"/>
      <c r="B12" s="477" t="str">
        <f>Translations!$B$41</f>
        <v>Furthermore, Article 74(1) states:</v>
      </c>
      <c r="C12" s="477"/>
      <c r="D12" s="477"/>
      <c r="E12" s="477"/>
      <c r="F12" s="477"/>
      <c r="G12" s="477"/>
      <c r="H12" s="477"/>
      <c r="I12" s="477"/>
      <c r="J12" s="477"/>
      <c r="K12" s="477"/>
      <c r="L12" s="477"/>
      <c r="N12" s="18"/>
    </row>
    <row r="13" spans="1:14" s="9" customFormat="1" ht="63.75" customHeight="1">
      <c r="A13" s="8"/>
      <c r="B13" s="494"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94"/>
      <c r="D13" s="494"/>
      <c r="E13" s="494"/>
      <c r="F13" s="494"/>
      <c r="G13" s="494"/>
      <c r="H13" s="494"/>
      <c r="I13" s="494"/>
      <c r="J13" s="494"/>
      <c r="K13" s="494"/>
      <c r="L13" s="494"/>
      <c r="N13" s="18"/>
    </row>
    <row r="14" spans="1:14" s="9" customFormat="1" ht="38.25" customHeight="1">
      <c r="A14" s="8"/>
      <c r="B14" s="477"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77"/>
      <c r="D14" s="477"/>
      <c r="E14" s="477"/>
      <c r="F14" s="477"/>
      <c r="G14" s="477"/>
      <c r="H14" s="477"/>
      <c r="I14" s="477"/>
      <c r="J14" s="477"/>
      <c r="K14" s="477"/>
      <c r="L14" s="477"/>
      <c r="N14" s="18"/>
    </row>
    <row r="15" spans="1:14" s="9" customFormat="1" ht="12.75" customHeight="1">
      <c r="A15" s="8"/>
      <c r="B15" s="477" t="str">
        <f>Translations!$B$860</f>
        <v>This reporting template represents the views of the Commission services at the time of publication. </v>
      </c>
      <c r="C15" s="477"/>
      <c r="D15" s="477"/>
      <c r="E15" s="477"/>
      <c r="F15" s="477"/>
      <c r="G15" s="477"/>
      <c r="H15" s="477"/>
      <c r="I15" s="477"/>
      <c r="J15" s="477"/>
      <c r="K15" s="477"/>
      <c r="L15" s="477"/>
      <c r="N15" s="18"/>
    </row>
    <row r="16" spans="1:14" s="9" customFormat="1" ht="51" customHeight="1">
      <c r="A16" s="12"/>
      <c r="B16" s="496" t="str">
        <f>Translations!$B$861</f>
        <v>This is the final version of the annual emissions report template for aircraft operators, as re-endorsed by the Climate Change Committee by written procedure in December 2015.</v>
      </c>
      <c r="C16" s="497"/>
      <c r="D16" s="497"/>
      <c r="E16" s="497"/>
      <c r="F16" s="497"/>
      <c r="G16" s="497"/>
      <c r="H16" s="497"/>
      <c r="I16" s="497"/>
      <c r="J16" s="497"/>
      <c r="K16" s="497"/>
      <c r="L16" s="498"/>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77" t="str">
        <f>Translations!$B$44</f>
        <v>All Commission guidance documents on the Monitoring and Reporting Regulation can be found at:</v>
      </c>
      <c r="C18" s="477"/>
      <c r="D18" s="477"/>
      <c r="E18" s="477"/>
      <c r="F18" s="477"/>
      <c r="G18" s="477"/>
      <c r="H18" s="477"/>
      <c r="I18" s="477"/>
      <c r="J18" s="477"/>
      <c r="K18" s="477"/>
      <c r="L18" s="477"/>
      <c r="N18" s="18"/>
    </row>
    <row r="19" spans="1:14" s="9" customFormat="1" ht="12.75" customHeight="1">
      <c r="A19" s="8"/>
      <c r="B19" s="492" t="str">
        <f>Translations!$B$862</f>
        <v>http://ec.europa.eu/clima/policies/ets/monitoring/documentation_en.htm</v>
      </c>
      <c r="C19" s="492"/>
      <c r="D19" s="492"/>
      <c r="E19" s="492"/>
      <c r="F19" s="492"/>
      <c r="G19" s="492"/>
      <c r="H19" s="492"/>
      <c r="I19" s="492"/>
      <c r="J19" s="492"/>
      <c r="K19" s="492"/>
      <c r="L19" s="493"/>
      <c r="N19" s="18"/>
    </row>
    <row r="20" spans="1:14" s="9" customFormat="1" ht="12.75">
      <c r="A20" s="8"/>
      <c r="B20" s="10"/>
      <c r="C20" s="10"/>
      <c r="D20" s="10"/>
      <c r="E20" s="10"/>
      <c r="F20" s="10"/>
      <c r="G20" s="10"/>
      <c r="H20" s="10"/>
      <c r="I20" s="10"/>
      <c r="J20" s="10"/>
      <c r="K20" s="10"/>
      <c r="L20" s="11"/>
      <c r="N20" s="18"/>
    </row>
    <row r="21" spans="1:13" ht="87" customHeight="1">
      <c r="A21" s="8">
        <v>4</v>
      </c>
      <c r="B21" s="495"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495"/>
      <c r="D21" s="495"/>
      <c r="E21" s="495"/>
      <c r="F21" s="495"/>
      <c r="G21" s="495"/>
      <c r="H21" s="495"/>
      <c r="I21" s="495"/>
      <c r="J21" s="495"/>
      <c r="K21" s="495"/>
      <c r="L21" s="495"/>
      <c r="M21" s="9"/>
    </row>
    <row r="22" spans="1:12" ht="25.5" customHeight="1">
      <c r="A22" s="8"/>
      <c r="B22" s="499" t="str">
        <f>Translations!$B$47</f>
        <v>Accordingly, all references to Member States in this template should be interpreted as including all 31 EEA States. The EEA comprises the 28 EU Member States, Iceland, Liechtenstein and Norway.</v>
      </c>
      <c r="C22" s="499"/>
      <c r="D22" s="499"/>
      <c r="E22" s="499"/>
      <c r="F22" s="499"/>
      <c r="G22" s="499"/>
      <c r="H22" s="499"/>
      <c r="I22" s="499"/>
      <c r="J22" s="499"/>
      <c r="K22" s="499"/>
      <c r="L22" s="499"/>
    </row>
    <row r="23" spans="1:14" s="9" customFormat="1" ht="12.75">
      <c r="A23" s="8"/>
      <c r="B23" s="10"/>
      <c r="C23" s="10"/>
      <c r="D23" s="10"/>
      <c r="E23" s="10"/>
      <c r="F23" s="10"/>
      <c r="G23" s="10"/>
      <c r="H23" s="10"/>
      <c r="I23" s="10"/>
      <c r="J23" s="10"/>
      <c r="K23" s="10"/>
      <c r="L23" s="11"/>
      <c r="N23" s="18"/>
    </row>
    <row r="24" spans="1:14" s="20" customFormat="1" ht="15">
      <c r="A24" s="8">
        <v>5</v>
      </c>
      <c r="B24" s="491" t="str">
        <f>Translations!$B$48</f>
        <v>Before you use this file, please carry out the following steps:</v>
      </c>
      <c r="C24" s="491"/>
      <c r="D24" s="491"/>
      <c r="E24" s="491"/>
      <c r="F24" s="491"/>
      <c r="G24" s="491"/>
      <c r="H24" s="491"/>
      <c r="I24" s="491"/>
      <c r="J24" s="491"/>
      <c r="K24" s="491"/>
      <c r="L24" s="491"/>
      <c r="N24" s="18"/>
    </row>
    <row r="25" spans="1:12" ht="42.75" customHeight="1">
      <c r="A25" s="8"/>
      <c r="B25" s="297" t="s">
        <v>246</v>
      </c>
      <c r="C25" s="499"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9"/>
      <c r="E25" s="489"/>
      <c r="F25" s="489"/>
      <c r="G25" s="489"/>
      <c r="H25" s="489"/>
      <c r="I25" s="489"/>
      <c r="J25" s="489"/>
      <c r="K25" s="489"/>
      <c r="L25" s="489"/>
    </row>
    <row r="26" spans="1:12" ht="29.25" customHeight="1">
      <c r="A26" s="8"/>
      <c r="B26" s="297" t="s">
        <v>249</v>
      </c>
      <c r="C26" s="489" t="str">
        <f>Translations!$B$50</f>
        <v>Identify the Competent Authority (CA) responsible for your case in that administering Member State (there may be more than one CA per Member State). </v>
      </c>
      <c r="D26" s="489"/>
      <c r="E26" s="489"/>
      <c r="F26" s="489"/>
      <c r="G26" s="489"/>
      <c r="H26" s="489"/>
      <c r="I26" s="489"/>
      <c r="J26" s="489"/>
      <c r="K26" s="489"/>
      <c r="L26" s="489"/>
    </row>
    <row r="27" spans="1:12" ht="30.75" customHeight="1">
      <c r="A27" s="8"/>
      <c r="B27" s="297" t="s">
        <v>285</v>
      </c>
      <c r="C27" s="489" t="str">
        <f>Translations!$B$51</f>
        <v>Check the CA's webpage or directly contact the CA in order to find out if you have the correct version of the template. The template version is clearly indicated on the cover page of this file.</v>
      </c>
      <c r="D27" s="489"/>
      <c r="E27" s="489"/>
      <c r="F27" s="489"/>
      <c r="G27" s="489"/>
      <c r="H27" s="489"/>
      <c r="I27" s="489"/>
      <c r="J27" s="489"/>
      <c r="K27" s="489"/>
      <c r="L27" s="489"/>
    </row>
    <row r="28" spans="1:12" ht="29.25" customHeight="1">
      <c r="A28" s="8"/>
      <c r="B28" s="297" t="s">
        <v>251</v>
      </c>
      <c r="C28" s="489" t="str">
        <f>Translations!$B$52</f>
        <v>Some Member States may require you to use an alternative system, such as Internet-based forms instead of a spreadsheet. Check your administering Member State requirements. In this case the CA will provide further information to you.</v>
      </c>
      <c r="D28" s="489"/>
      <c r="E28" s="489"/>
      <c r="F28" s="489"/>
      <c r="G28" s="489"/>
      <c r="H28" s="489"/>
      <c r="I28" s="489"/>
      <c r="J28" s="489"/>
      <c r="K28" s="489"/>
      <c r="L28" s="489"/>
    </row>
    <row r="29" spans="1:14" s="9" customFormat="1" ht="12.75">
      <c r="A29" s="8"/>
      <c r="B29" s="297" t="s">
        <v>252</v>
      </c>
      <c r="C29" s="477" t="str">
        <f>Translations!$B$53</f>
        <v>Read carefully the instructions below for filling this template.</v>
      </c>
      <c r="D29" s="477"/>
      <c r="E29" s="477"/>
      <c r="F29" s="477"/>
      <c r="G29" s="477"/>
      <c r="H29" s="477"/>
      <c r="I29" s="477"/>
      <c r="J29" s="477"/>
      <c r="K29" s="477"/>
      <c r="L29" s="477"/>
      <c r="N29" s="18"/>
    </row>
    <row r="30" spans="1:12" ht="12.75">
      <c r="A30" s="8"/>
      <c r="B30" s="489"/>
      <c r="C30" s="489"/>
      <c r="D30" s="489"/>
      <c r="E30" s="489"/>
      <c r="F30" s="489"/>
      <c r="G30" s="489"/>
      <c r="H30" s="489"/>
      <c r="I30" s="489"/>
      <c r="J30" s="489"/>
      <c r="K30" s="489"/>
      <c r="L30" s="489"/>
    </row>
    <row r="31" spans="1:12" ht="15" customHeight="1">
      <c r="A31" s="8">
        <f>A24+1</f>
        <v>6</v>
      </c>
      <c r="B31" s="484" t="str">
        <f>Translations!$B$867</f>
        <v>This emission report must be submitted to your Competent Authority ("CA") to the following address:</v>
      </c>
      <c r="C31" s="484"/>
      <c r="D31" s="484"/>
      <c r="E31" s="484"/>
      <c r="F31" s="484"/>
      <c r="G31" s="484"/>
      <c r="H31" s="484"/>
      <c r="I31" s="484"/>
      <c r="J31" s="484"/>
      <c r="K31" s="484"/>
      <c r="L31" s="484"/>
    </row>
    <row r="32" spans="1:12" ht="12.75">
      <c r="A32" s="8"/>
      <c r="B32" s="298"/>
      <c r="C32" s="298"/>
      <c r="D32" s="298"/>
      <c r="E32" s="298"/>
      <c r="F32" s="298"/>
      <c r="G32" s="298"/>
      <c r="H32" s="298"/>
      <c r="I32" s="298"/>
      <c r="J32" s="298"/>
      <c r="K32" s="298"/>
      <c r="L32" s="299"/>
    </row>
    <row r="33" spans="2:12" ht="12.75">
      <c r="B33" s="21"/>
      <c r="C33" s="21"/>
      <c r="D33" s="21"/>
      <c r="E33" s="504" t="str">
        <f>Translations!$B$55</f>
        <v>Detail address to be provided by the Member State</v>
      </c>
      <c r="F33" s="505"/>
      <c r="G33" s="505"/>
      <c r="H33" s="506"/>
      <c r="I33" s="21"/>
      <c r="J33" s="21"/>
      <c r="K33" s="21"/>
      <c r="L33" s="22"/>
    </row>
    <row r="34" spans="2:12" ht="12.75">
      <c r="B34" s="21"/>
      <c r="C34" s="21"/>
      <c r="D34" s="21"/>
      <c r="E34" s="507"/>
      <c r="F34" s="508"/>
      <c r="G34" s="508"/>
      <c r="H34" s="509"/>
      <c r="I34" s="21"/>
      <c r="J34" s="21"/>
      <c r="K34" s="21"/>
      <c r="L34" s="22"/>
    </row>
    <row r="35" spans="2:12" ht="12.75">
      <c r="B35" s="21"/>
      <c r="C35" s="21"/>
      <c r="D35" s="21"/>
      <c r="E35" s="507"/>
      <c r="F35" s="508"/>
      <c r="G35" s="508"/>
      <c r="H35" s="509"/>
      <c r="I35" s="21"/>
      <c r="J35" s="21"/>
      <c r="K35" s="21"/>
      <c r="L35" s="22"/>
    </row>
    <row r="36" spans="2:12" ht="12.75">
      <c r="B36" s="21"/>
      <c r="D36" s="21"/>
      <c r="E36" s="507"/>
      <c r="F36" s="508"/>
      <c r="G36" s="508"/>
      <c r="H36" s="509"/>
      <c r="I36" s="21"/>
      <c r="J36" s="21"/>
      <c r="K36" s="21"/>
      <c r="L36" s="22"/>
    </row>
    <row r="37" spans="2:12" ht="12.75">
      <c r="B37" s="21"/>
      <c r="C37" s="21"/>
      <c r="D37" s="21"/>
      <c r="E37" s="507"/>
      <c r="F37" s="508"/>
      <c r="G37" s="508"/>
      <c r="H37" s="509"/>
      <c r="I37" s="21"/>
      <c r="J37" s="21"/>
      <c r="K37" s="21"/>
      <c r="L37" s="22"/>
    </row>
    <row r="38" spans="2:12" ht="12.75">
      <c r="B38" s="21"/>
      <c r="C38" s="21"/>
      <c r="D38" s="21"/>
      <c r="E38" s="507"/>
      <c r="F38" s="508"/>
      <c r="G38" s="508"/>
      <c r="H38" s="509"/>
      <c r="I38" s="21"/>
      <c r="J38" s="21"/>
      <c r="K38" s="21"/>
      <c r="L38" s="22"/>
    </row>
    <row r="39" spans="2:12" ht="12.75">
      <c r="B39" s="21"/>
      <c r="C39" s="21"/>
      <c r="D39" s="21"/>
      <c r="E39" s="507"/>
      <c r="F39" s="508"/>
      <c r="G39" s="508"/>
      <c r="H39" s="509"/>
      <c r="I39" s="21"/>
      <c r="J39" s="21"/>
      <c r="K39" s="21"/>
      <c r="L39" s="22"/>
    </row>
    <row r="40" spans="2:12" ht="12.75">
      <c r="B40" s="21"/>
      <c r="C40" s="21"/>
      <c r="D40" s="21"/>
      <c r="E40" s="510"/>
      <c r="F40" s="511"/>
      <c r="G40" s="511"/>
      <c r="H40" s="512"/>
      <c r="I40" s="21"/>
      <c r="J40" s="21"/>
      <c r="K40" s="21"/>
      <c r="L40" s="22"/>
    </row>
    <row r="41" spans="2:12" ht="12.75">
      <c r="B41" s="21"/>
      <c r="C41" s="21"/>
      <c r="D41" s="21"/>
      <c r="E41" s="21"/>
      <c r="F41" s="21"/>
      <c r="G41" s="21"/>
      <c r="H41" s="21"/>
      <c r="I41" s="21"/>
      <c r="J41" s="21"/>
      <c r="K41" s="21"/>
      <c r="L41" s="22"/>
    </row>
    <row r="42" spans="1:12" ht="33" customHeight="1">
      <c r="A42" s="8">
        <f>A31+1</f>
        <v>7</v>
      </c>
      <c r="B42" s="489" t="str">
        <f>Translations!$B$868</f>
        <v>Contact your Competent Authority if you need assistance to complete your Annual Emissions Report. Some Member States have produced guidance documents which you may find useful in addition to the Commission's guidance mentioned above.</v>
      </c>
      <c r="C42" s="489"/>
      <c r="D42" s="489"/>
      <c r="E42" s="489"/>
      <c r="F42" s="489"/>
      <c r="G42" s="489"/>
      <c r="H42" s="489"/>
      <c r="I42" s="489"/>
      <c r="J42" s="489"/>
      <c r="K42" s="489"/>
      <c r="L42" s="489"/>
    </row>
    <row r="43" spans="1:12" ht="63.75" customHeight="1">
      <c r="A43" s="8">
        <f>A42+1</f>
        <v>8</v>
      </c>
      <c r="B43" s="493"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500"/>
      <c r="D43" s="500"/>
      <c r="E43" s="500"/>
      <c r="F43" s="500"/>
      <c r="G43" s="500"/>
      <c r="H43" s="500"/>
      <c r="I43" s="500"/>
      <c r="J43" s="500"/>
      <c r="K43" s="500"/>
      <c r="L43" s="500"/>
    </row>
    <row r="44" spans="1:12" ht="12.75">
      <c r="A44" s="8"/>
      <c r="B44" s="10"/>
      <c r="C44" s="10"/>
      <c r="D44" s="10"/>
      <c r="E44" s="10"/>
      <c r="F44" s="10"/>
      <c r="G44" s="10"/>
      <c r="H44" s="10"/>
      <c r="I44" s="10"/>
      <c r="J44" s="10"/>
      <c r="K44" s="10"/>
      <c r="L44" s="11"/>
    </row>
    <row r="45" spans="1:12" ht="15">
      <c r="A45" s="8">
        <f>A43+1</f>
        <v>9</v>
      </c>
      <c r="B45" s="491" t="str">
        <f>Translations!$B$61</f>
        <v>Information sources:</v>
      </c>
      <c r="C45" s="491"/>
      <c r="D45" s="491"/>
      <c r="E45" s="491"/>
      <c r="F45" s="491"/>
      <c r="G45" s="491"/>
      <c r="H45" s="491"/>
      <c r="I45" s="491"/>
      <c r="J45" s="491"/>
      <c r="K45" s="491"/>
      <c r="L45" s="491"/>
    </row>
    <row r="46" spans="1:12" ht="12.75">
      <c r="A46" s="8"/>
      <c r="B46" s="300" t="str">
        <f>Translations!$B$62</f>
        <v>EU Websites:</v>
      </c>
      <c r="C46" s="10"/>
      <c r="D46" s="10"/>
      <c r="E46" s="10"/>
      <c r="F46" s="10"/>
      <c r="G46" s="10"/>
      <c r="H46" s="10"/>
      <c r="I46" s="10"/>
      <c r="J46" s="10"/>
      <c r="K46" s="10"/>
      <c r="L46" s="11"/>
    </row>
    <row r="47" spans="1:14" s="9" customFormat="1" ht="12.75">
      <c r="A47" s="8"/>
      <c r="B47" s="10" t="str">
        <f>Translations!$B$63</f>
        <v>EU-Legislation:</v>
      </c>
      <c r="C47" s="10"/>
      <c r="D47" s="523" t="str">
        <f>Translations!$B$64</f>
        <v>http://eur-lex.europa.eu/en/index.htm </v>
      </c>
      <c r="E47" s="524"/>
      <c r="F47" s="524"/>
      <c r="G47" s="524"/>
      <c r="H47" s="524"/>
      <c r="I47" s="524"/>
      <c r="J47" s="10"/>
      <c r="K47" s="10"/>
      <c r="L47" s="11"/>
      <c r="N47" s="18"/>
    </row>
    <row r="48" spans="1:14" s="9" customFormat="1" ht="12.75">
      <c r="A48" s="8"/>
      <c r="B48" s="10" t="str">
        <f>Translations!$B$65</f>
        <v>EU ETS general:</v>
      </c>
      <c r="C48" s="10"/>
      <c r="D48" s="522" t="str">
        <f>Translations!$B$66</f>
        <v>http://ec.europa.eu/clima/policies/ets/index_en.htm</v>
      </c>
      <c r="E48" s="500"/>
      <c r="F48" s="500"/>
      <c r="G48" s="500"/>
      <c r="H48" s="500"/>
      <c r="I48" s="500"/>
      <c r="J48" s="10"/>
      <c r="K48" s="10"/>
      <c r="L48" s="11"/>
      <c r="N48" s="18"/>
    </row>
    <row r="49" spans="1:14" s="9" customFormat="1" ht="12.75">
      <c r="A49" s="8"/>
      <c r="B49" s="10" t="str">
        <f>Translations!$B$67</f>
        <v>Aviation EU ETS: </v>
      </c>
      <c r="C49" s="10"/>
      <c r="D49" s="522" t="str">
        <f>Translations!$B$68</f>
        <v>http://ec.europa.eu/clima/policies/transport/aviation/index_en.htm</v>
      </c>
      <c r="E49" s="500"/>
      <c r="F49" s="500"/>
      <c r="G49" s="500"/>
      <c r="H49" s="500"/>
      <c r="I49" s="500"/>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523" t="str">
        <f>Translations!$B$45</f>
        <v>http://ec.europa.eu/clima/policies/ets/monitoring/index_en.htm</v>
      </c>
      <c r="E51" s="524"/>
      <c r="F51" s="524"/>
      <c r="G51" s="524"/>
      <c r="H51" s="524"/>
      <c r="I51" s="524"/>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0"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
      <c r="A61" s="8">
        <f>A45+1</f>
        <v>10</v>
      </c>
      <c r="B61" s="491" t="str">
        <f>Translations!$B$74</f>
        <v>How to use this file:</v>
      </c>
      <c r="C61" s="491"/>
      <c r="D61" s="491"/>
      <c r="E61" s="491"/>
      <c r="F61" s="491"/>
      <c r="G61" s="491"/>
      <c r="H61" s="491"/>
      <c r="I61" s="491"/>
      <c r="J61" s="491"/>
      <c r="K61" s="491"/>
      <c r="L61" s="491"/>
    </row>
    <row r="62" spans="1:12" ht="25.5" customHeight="1">
      <c r="A62" s="8"/>
      <c r="B62" s="477" t="str">
        <f>Translations!$B$870</f>
        <v>This template has been developed to accommodate the minimum content of an annual emissions report required by the MRR. Operators should therefore refer to the MRR and additional Member State requirements (if any) when completing.</v>
      </c>
      <c r="C62" s="477"/>
      <c r="D62" s="477"/>
      <c r="E62" s="477"/>
      <c r="F62" s="477"/>
      <c r="G62" s="477"/>
      <c r="H62" s="477"/>
      <c r="I62" s="477"/>
      <c r="J62" s="477"/>
      <c r="K62" s="477"/>
      <c r="L62" s="479"/>
    </row>
    <row r="63" spans="1:14" s="21" customFormat="1" ht="26.25" customHeight="1">
      <c r="A63" s="8"/>
      <c r="B63" s="500" t="str">
        <f>Translations!$B$76</f>
        <v>It is recommended that you go through the file from start to end. There are a few functions which will guide you through the form which depend on previous input, such as cells changing colour if an input is not needed (see colour codes below).</v>
      </c>
      <c r="C63" s="500"/>
      <c r="D63" s="500"/>
      <c r="E63" s="500"/>
      <c r="F63" s="500"/>
      <c r="G63" s="500"/>
      <c r="H63" s="500"/>
      <c r="I63" s="500"/>
      <c r="J63" s="500"/>
      <c r="K63" s="500"/>
      <c r="L63" s="501"/>
      <c r="N63" s="18"/>
    </row>
    <row r="64" spans="1:14" s="21" customFormat="1" ht="43.5" customHeight="1">
      <c r="A64" s="8"/>
      <c r="B64" s="500"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500"/>
      <c r="D64" s="500"/>
      <c r="E64" s="500"/>
      <c r="F64" s="500"/>
      <c r="G64" s="500"/>
      <c r="H64" s="500"/>
      <c r="I64" s="500"/>
      <c r="J64" s="500"/>
      <c r="K64" s="500"/>
      <c r="L64" s="501"/>
      <c r="N64" s="18"/>
    </row>
    <row r="65" spans="1:14" s="21" customFormat="1" ht="12.75">
      <c r="A65" s="17"/>
      <c r="B65" s="502" t="str">
        <f>Translations!$B$78</f>
        <v>Colour codes and fonts:</v>
      </c>
      <c r="C65" s="502"/>
      <c r="D65" s="502"/>
      <c r="E65" s="502"/>
      <c r="F65" s="502"/>
      <c r="G65" s="502"/>
      <c r="H65" s="502"/>
      <c r="I65" s="502"/>
      <c r="J65" s="502"/>
      <c r="K65" s="502"/>
      <c r="L65" s="503"/>
      <c r="N65" s="18"/>
    </row>
    <row r="66" spans="3:14" s="9" customFormat="1" ht="12">
      <c r="C66" s="470" t="str">
        <f>Translations!$B$79</f>
        <v>Black bold text:</v>
      </c>
      <c r="D66" s="476"/>
      <c r="E66" s="477" t="str">
        <f>Translations!$B$80</f>
        <v>This is text provided by the Commission template. It should be kept as it is.</v>
      </c>
      <c r="F66" s="477"/>
      <c r="G66" s="477"/>
      <c r="H66" s="477"/>
      <c r="I66" s="477"/>
      <c r="J66" s="477"/>
      <c r="K66" s="477"/>
      <c r="L66" s="479"/>
      <c r="N66" s="18"/>
    </row>
    <row r="67" spans="3:14" s="9" customFormat="1" ht="25.5" customHeight="1">
      <c r="C67" s="487" t="str">
        <f>Translations!$B$81</f>
        <v>Smaller italic text:</v>
      </c>
      <c r="D67" s="487"/>
      <c r="E67" s="477" t="str">
        <f>Translations!$B$82</f>
        <v>This text gives further explanations. Member States may add further explanations in MS specific versions of the template.</v>
      </c>
      <c r="F67" s="477"/>
      <c r="G67" s="477"/>
      <c r="H67" s="477"/>
      <c r="I67" s="477"/>
      <c r="J67" s="477"/>
      <c r="K67" s="477"/>
      <c r="L67" s="479"/>
      <c r="N67" s="18"/>
    </row>
    <row r="68" spans="3:14" s="9" customFormat="1" ht="12">
      <c r="C68" s="480"/>
      <c r="D68" s="481"/>
      <c r="E68" s="479" t="str">
        <f>Translations!$B$83</f>
        <v>Light yellow fields indicate input fields.</v>
      </c>
      <c r="F68" s="478"/>
      <c r="G68" s="478"/>
      <c r="H68" s="478"/>
      <c r="I68" s="478"/>
      <c r="J68" s="478"/>
      <c r="K68" s="478"/>
      <c r="L68" s="478"/>
      <c r="N68" s="18"/>
    </row>
    <row r="69" spans="3:14" s="9" customFormat="1" ht="12">
      <c r="C69" s="482"/>
      <c r="D69" s="483"/>
      <c r="E69" s="479" t="str">
        <f>Translations!$B$84</f>
        <v>Green fields show automatically calculated results. Red text indicates error messages (missing data etc.).</v>
      </c>
      <c r="F69" s="478"/>
      <c r="G69" s="478"/>
      <c r="H69" s="478"/>
      <c r="I69" s="478"/>
      <c r="J69" s="478"/>
      <c r="K69" s="478"/>
      <c r="L69" s="478"/>
      <c r="N69" s="18"/>
    </row>
    <row r="70" spans="3:14" s="9" customFormat="1" ht="12">
      <c r="C70" s="485"/>
      <c r="D70" s="486"/>
      <c r="E70" s="479" t="str">
        <f>Translations!$B$85</f>
        <v>Shaded fields indicate that an input in another field makes the input here irrelevant.</v>
      </c>
      <c r="F70" s="477"/>
      <c r="G70" s="477"/>
      <c r="H70" s="477"/>
      <c r="I70" s="477"/>
      <c r="J70" s="477"/>
      <c r="K70" s="477"/>
      <c r="L70" s="479"/>
      <c r="N70" s="18"/>
    </row>
    <row r="71" spans="3:14" s="9" customFormat="1" ht="12">
      <c r="C71" s="27"/>
      <c r="D71" s="28"/>
      <c r="E71" s="477" t="str">
        <f>Translations!$B$86</f>
        <v>Grey shaded areas should be filled by Member States before publishing customized version of the template.</v>
      </c>
      <c r="F71" s="478"/>
      <c r="G71" s="478"/>
      <c r="H71" s="478"/>
      <c r="I71" s="478"/>
      <c r="J71" s="478"/>
      <c r="K71" s="478"/>
      <c r="L71" s="478"/>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513"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78"/>
      <c r="D73" s="478"/>
      <c r="E73" s="478"/>
      <c r="F73" s="478"/>
      <c r="G73" s="478"/>
      <c r="H73" s="478"/>
      <c r="I73" s="478"/>
      <c r="J73" s="478"/>
      <c r="K73" s="478"/>
      <c r="L73" s="478"/>
      <c r="N73" s="18"/>
    </row>
    <row r="74" spans="1:14" s="9" customFormat="1" ht="51" customHeight="1">
      <c r="A74" s="8">
        <f>A73+1</f>
        <v>12</v>
      </c>
      <c r="B74" s="516"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515"/>
      <c r="D74" s="515"/>
      <c r="E74" s="515"/>
      <c r="F74" s="515"/>
      <c r="G74" s="515"/>
      <c r="H74" s="515"/>
      <c r="I74" s="515"/>
      <c r="J74" s="515"/>
      <c r="K74" s="515"/>
      <c r="L74" s="476"/>
      <c r="N74" s="18"/>
    </row>
    <row r="75" spans="1:14" s="9" customFormat="1" ht="51" customHeight="1">
      <c r="A75" s="8">
        <f>A74+1</f>
        <v>13</v>
      </c>
      <c r="B75" s="513"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78"/>
      <c r="D75" s="478"/>
      <c r="E75" s="478"/>
      <c r="F75" s="478"/>
      <c r="G75" s="478"/>
      <c r="H75" s="478"/>
      <c r="I75" s="478"/>
      <c r="J75" s="478"/>
      <c r="K75" s="478"/>
      <c r="L75" s="478"/>
      <c r="N75" s="18"/>
    </row>
    <row r="76" spans="1:14" s="9" customFormat="1" ht="4.5" customHeight="1" thickBot="1">
      <c r="A76" s="30"/>
      <c r="B76" s="514"/>
      <c r="C76" s="515"/>
      <c r="D76" s="515"/>
      <c r="E76" s="515"/>
      <c r="F76" s="515"/>
      <c r="G76" s="515"/>
      <c r="H76" s="515"/>
      <c r="I76" s="515"/>
      <c r="J76" s="515"/>
      <c r="K76" s="515"/>
      <c r="L76" s="35"/>
      <c r="N76" s="18"/>
    </row>
    <row r="77" spans="1:14" s="9" customFormat="1" ht="89.25" customHeight="1" thickBot="1">
      <c r="A77" s="8">
        <f>A75+1</f>
        <v>14</v>
      </c>
      <c r="B77" s="517"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518"/>
      <c r="D77" s="518"/>
      <c r="E77" s="518"/>
      <c r="F77" s="518"/>
      <c r="G77" s="518"/>
      <c r="H77" s="518"/>
      <c r="I77" s="518"/>
      <c r="J77" s="518"/>
      <c r="K77" s="518"/>
      <c r="L77" s="519"/>
      <c r="N77" s="18"/>
    </row>
    <row r="78" spans="1:14" s="9" customFormat="1" ht="4.5" customHeight="1">
      <c r="A78" s="30"/>
      <c r="B78" s="514"/>
      <c r="C78" s="515"/>
      <c r="D78" s="515"/>
      <c r="E78" s="515"/>
      <c r="F78" s="515"/>
      <c r="G78" s="515"/>
      <c r="H78" s="515"/>
      <c r="I78" s="515"/>
      <c r="J78" s="515"/>
      <c r="K78" s="515"/>
      <c r="L78" s="35"/>
      <c r="N78" s="18"/>
    </row>
    <row r="79" spans="1:14" s="21" customFormat="1" ht="12.75" customHeight="1">
      <c r="A79" s="17"/>
      <c r="B79" s="520" t="str">
        <f>Translations!$B$875</f>
        <v>Note: Formulae must be checked and corrected in particular whenever rows and/or columns are added by aircraft operators.</v>
      </c>
      <c r="C79" s="521"/>
      <c r="D79" s="521"/>
      <c r="E79" s="521"/>
      <c r="F79" s="521"/>
      <c r="G79" s="521"/>
      <c r="H79" s="521"/>
      <c r="I79" s="521"/>
      <c r="J79" s="521"/>
      <c r="K79" s="521"/>
      <c r="L79" s="521"/>
      <c r="N79" s="18"/>
    </row>
    <row r="80" spans="1:14" s="21" customFormat="1" ht="12.75">
      <c r="A80" s="17"/>
      <c r="L80" s="22"/>
      <c r="N80" s="18"/>
    </row>
    <row r="81" spans="1:15" ht="15.75" customHeight="1">
      <c r="A81" s="8">
        <f>A77+1</f>
        <v>15</v>
      </c>
      <c r="B81" s="491" t="str">
        <f>Translations!$B$87</f>
        <v>Member State-specific guidance is listed here:</v>
      </c>
      <c r="C81" s="491"/>
      <c r="D81" s="491"/>
      <c r="E81" s="491"/>
      <c r="F81" s="491"/>
      <c r="G81" s="491"/>
      <c r="H81" s="491"/>
      <c r="I81" s="491"/>
      <c r="J81" s="491"/>
      <c r="K81" s="491"/>
      <c r="L81" s="491"/>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77:L77"/>
    <mergeCell ref="B78:K78"/>
    <mergeCell ref="B79:L79"/>
    <mergeCell ref="B43:L43"/>
    <mergeCell ref="D48:I48"/>
    <mergeCell ref="D49:I49"/>
    <mergeCell ref="E69:L69"/>
    <mergeCell ref="B62:L62"/>
    <mergeCell ref="D47:I47"/>
    <mergeCell ref="D51:I51"/>
    <mergeCell ref="B75:L75"/>
    <mergeCell ref="B76:K76"/>
    <mergeCell ref="B73:L73"/>
    <mergeCell ref="B74:L74"/>
    <mergeCell ref="B13:L13"/>
    <mergeCell ref="B14:L14"/>
    <mergeCell ref="C27:L27"/>
    <mergeCell ref="B30:L30"/>
    <mergeCell ref="C25:L25"/>
    <mergeCell ref="C28:L28"/>
    <mergeCell ref="B11:L11"/>
    <mergeCell ref="B81:L81"/>
    <mergeCell ref="B45:L45"/>
    <mergeCell ref="B64:L64"/>
    <mergeCell ref="B65:L65"/>
    <mergeCell ref="B61:L61"/>
    <mergeCell ref="E33:H40"/>
    <mergeCell ref="B63:L63"/>
    <mergeCell ref="C66:D66"/>
    <mergeCell ref="E66:L66"/>
    <mergeCell ref="C26:L26"/>
    <mergeCell ref="B15:L15"/>
    <mergeCell ref="B16:L16"/>
    <mergeCell ref="C29:L29"/>
    <mergeCell ref="B5:L5"/>
    <mergeCell ref="B6:L6"/>
    <mergeCell ref="B7:L7"/>
    <mergeCell ref="B22:L22"/>
    <mergeCell ref="B8:L8"/>
    <mergeCell ref="B9:L9"/>
    <mergeCell ref="B2:J2"/>
    <mergeCell ref="B42:L42"/>
    <mergeCell ref="B3:L3"/>
    <mergeCell ref="B4:L4"/>
    <mergeCell ref="B24:L24"/>
    <mergeCell ref="B12:L12"/>
    <mergeCell ref="B18:L18"/>
    <mergeCell ref="B19:L19"/>
    <mergeCell ref="B10:L10"/>
    <mergeCell ref="B21:L21"/>
    <mergeCell ref="E71:L71"/>
    <mergeCell ref="E67:L67"/>
    <mergeCell ref="C68:D68"/>
    <mergeCell ref="E68:L68"/>
    <mergeCell ref="C69:D69"/>
    <mergeCell ref="B31:L31"/>
    <mergeCell ref="C70:D70"/>
    <mergeCell ref="E70:L70"/>
    <mergeCell ref="C67:D67"/>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7" r:id="rId10"/>
  <headerFooter alignWithMargins="0">
    <oddFooter>&amp;L&amp;F&amp;C&amp;A
&amp;R&amp;P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codeName="Sheet7">
    <pageSetUpPr fitToPage="1"/>
  </sheetPr>
  <dimension ref="A1:P106"/>
  <sheetViews>
    <sheetView showGridLines="0" zoomScaleSheetLayoutView="140" workbookViewId="0" topLeftCell="B82">
      <selection activeCell="K101" sqref="K101"/>
    </sheetView>
  </sheetViews>
  <sheetFormatPr defaultColWidth="11.421875" defaultRowHeight="12.75"/>
  <cols>
    <col min="1" max="1" width="2.8515625" style="304"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3" hidden="1" customWidth="1"/>
    <col min="14" max="16" width="11.421875" style="106" customWidth="1"/>
    <col min="17" max="16384" width="11.421875" style="78" customWidth="1"/>
  </cols>
  <sheetData>
    <row r="1" spans="1:13" ht="12" hidden="1">
      <c r="A1" s="303" t="s">
        <v>979</v>
      </c>
      <c r="B1" s="304"/>
      <c r="C1" s="304"/>
      <c r="D1" s="304"/>
      <c r="E1" s="304"/>
      <c r="F1" s="304"/>
      <c r="G1" s="304"/>
      <c r="H1" s="304"/>
      <c r="I1" s="304"/>
      <c r="J1" s="304"/>
      <c r="K1" s="304"/>
      <c r="L1" s="303"/>
      <c r="M1" s="303" t="s">
        <v>979</v>
      </c>
    </row>
    <row r="2" spans="3:7" ht="12">
      <c r="C2" s="167"/>
      <c r="D2" s="166"/>
      <c r="E2" s="166"/>
      <c r="F2" s="165"/>
      <c r="G2" s="165"/>
    </row>
    <row r="3" spans="3:11" ht="23.25" customHeight="1">
      <c r="C3" s="552" t="str">
        <f>Translations!$B$876</f>
        <v>GENERAL INFORMATION ABOUT THIS REPORT</v>
      </c>
      <c r="D3" s="552"/>
      <c r="E3" s="552"/>
      <c r="F3" s="552"/>
      <c r="G3" s="552"/>
      <c r="H3" s="552"/>
      <c r="I3" s="552"/>
      <c r="J3" s="552"/>
      <c r="K3" s="552"/>
    </row>
    <row r="5" spans="3:11" ht="15">
      <c r="C5" s="121">
        <v>1</v>
      </c>
      <c r="D5" s="85" t="str">
        <f>Translations!$B$877</f>
        <v>Reporting Year</v>
      </c>
      <c r="E5" s="85"/>
      <c r="F5" s="85"/>
      <c r="G5" s="85"/>
      <c r="H5" s="85"/>
      <c r="I5" s="85"/>
      <c r="J5" s="85"/>
      <c r="K5" s="85"/>
    </row>
    <row r="7" spans="1:16" s="170" customFormat="1" ht="20.25" customHeight="1">
      <c r="A7" s="196"/>
      <c r="C7" s="171" t="s">
        <v>246</v>
      </c>
      <c r="D7" s="544" t="str">
        <f>Translations!$B$850</f>
        <v>Reporting year:</v>
      </c>
      <c r="E7" s="544"/>
      <c r="F7" s="544"/>
      <c r="G7" s="544"/>
      <c r="H7" s="544"/>
      <c r="I7" s="545">
        <v>2018</v>
      </c>
      <c r="J7" s="546"/>
      <c r="K7" s="547"/>
      <c r="L7" s="172"/>
      <c r="M7" s="199"/>
      <c r="N7" s="172"/>
      <c r="O7" s="172"/>
      <c r="P7" s="172"/>
    </row>
    <row r="8" spans="2:11" ht="12.75" customHeight="1">
      <c r="B8" s="118"/>
      <c r="C8" s="86"/>
      <c r="D8" s="531" t="str">
        <f>Translations!$B$878</f>
        <v>This is the year in which the reported aviation activities took place, i.e. 2013 for the report which you submit by 31 March 2014.</v>
      </c>
      <c r="E8" s="531"/>
      <c r="F8" s="531"/>
      <c r="G8" s="531"/>
      <c r="H8" s="531"/>
      <c r="I8" s="534"/>
      <c r="J8" s="534"/>
      <c r="K8" s="534"/>
    </row>
    <row r="10" spans="3:11" ht="15">
      <c r="C10" s="121">
        <v>2</v>
      </c>
      <c r="D10" s="85" t="str">
        <f>Translations!$B$879</f>
        <v>Identification of the Aircraft Operator</v>
      </c>
      <c r="E10" s="85"/>
      <c r="F10" s="85"/>
      <c r="G10" s="85"/>
      <c r="H10" s="85"/>
      <c r="I10" s="85"/>
      <c r="J10" s="85"/>
      <c r="K10" s="85"/>
    </row>
    <row r="12" spans="3:11" ht="12.75">
      <c r="C12" s="163" t="s">
        <v>246</v>
      </c>
      <c r="D12" s="541" t="str">
        <f>Translations!$B$101</f>
        <v>Please enter the name of the aircraft operator:</v>
      </c>
      <c r="E12" s="541"/>
      <c r="F12" s="541"/>
      <c r="G12" s="541"/>
      <c r="H12" s="554"/>
      <c r="I12" s="526" t="s">
        <v>1235</v>
      </c>
      <c r="J12" s="529"/>
      <c r="K12" s="530"/>
    </row>
    <row r="13" spans="2:11" ht="12">
      <c r="B13" s="118"/>
      <c r="C13" s="86"/>
      <c r="D13" s="531" t="str">
        <f>Translations!$B$880</f>
        <v>This name should be the legal entity carrying out the aviation activities defined in Annex I of the EU ETS Directive.</v>
      </c>
      <c r="E13" s="531"/>
      <c r="F13" s="531"/>
      <c r="G13" s="531"/>
      <c r="H13" s="531"/>
      <c r="I13" s="534"/>
      <c r="J13" s="534"/>
      <c r="K13" s="534"/>
    </row>
    <row r="14" spans="2:11" ht="12.75" customHeight="1">
      <c r="B14" s="118"/>
      <c r="C14" s="87" t="s">
        <v>249</v>
      </c>
      <c r="D14" s="541" t="str">
        <f>Translations!$B$104</f>
        <v>Unique Identifier as stated in the Commission's list of aircraft operators:</v>
      </c>
      <c r="E14" s="541"/>
      <c r="F14" s="541"/>
      <c r="G14" s="541"/>
      <c r="H14" s="541"/>
      <c r="I14" s="541"/>
      <c r="J14" s="541"/>
      <c r="K14" s="541"/>
    </row>
    <row r="15" spans="2:11" ht="25.5" customHeight="1">
      <c r="B15" s="118"/>
      <c r="C15" s="86"/>
      <c r="D15" s="531" t="str">
        <f>Translations!$B$105</f>
        <v>This identifier can be found on the list published by the Commission pursuant to Article 18a(3) of the EU ETS Directive.</v>
      </c>
      <c r="E15" s="531"/>
      <c r="F15" s="531"/>
      <c r="G15" s="531"/>
      <c r="H15" s="531"/>
      <c r="I15" s="548">
        <v>34582</v>
      </c>
      <c r="J15" s="549"/>
      <c r="K15" s="550"/>
    </row>
    <row r="17" spans="2:11" ht="27" customHeight="1">
      <c r="B17" s="118"/>
      <c r="C17" s="163" t="s">
        <v>1016</v>
      </c>
      <c r="D17" s="541" t="str">
        <f>Translations!$B$113</f>
        <v>If different to the name given in 2(a), please also enter the name of the aircraft operator as it appears on the Commission's list of operators:</v>
      </c>
      <c r="E17" s="541"/>
      <c r="F17" s="541"/>
      <c r="G17" s="541"/>
      <c r="H17" s="541"/>
      <c r="I17" s="541"/>
      <c r="J17" s="541"/>
      <c r="K17" s="541"/>
    </row>
    <row r="18" spans="2:11" ht="33.75" customHeight="1">
      <c r="B18" s="118"/>
      <c r="C18" s="86"/>
      <c r="D18" s="531" t="str">
        <f>Translations!$B$114</f>
        <v>The name of the aircraft operator on the list pursuant to Article 18a(3) of the EU ETS Directive may be different to the actual aircraft operator's name entered in 2(a) above.</v>
      </c>
      <c r="E18" s="531"/>
      <c r="F18" s="531"/>
      <c r="G18" s="531"/>
      <c r="H18" s="531"/>
      <c r="I18" s="548" t="s">
        <v>1236</v>
      </c>
      <c r="J18" s="549"/>
      <c r="K18" s="550"/>
    </row>
    <row r="20" spans="2:11" ht="29.25" customHeight="1">
      <c r="B20" s="118"/>
      <c r="C20" s="163" t="s">
        <v>1015</v>
      </c>
      <c r="D20" s="541" t="str">
        <f>Translations!$B$115</f>
        <v>Please enter the unique ICAO designator used in the call sign for Air Traffic Control (ATC) purposes, where available:</v>
      </c>
      <c r="E20" s="541"/>
      <c r="F20" s="541"/>
      <c r="G20" s="541"/>
      <c r="H20" s="541"/>
      <c r="I20" s="541"/>
      <c r="J20" s="541"/>
      <c r="K20" s="541"/>
    </row>
    <row r="21" spans="3:11" ht="20.25" customHeight="1">
      <c r="C21" s="86"/>
      <c r="D21" s="531"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31"/>
      <c r="F21" s="531"/>
      <c r="G21" s="531"/>
      <c r="H21" s="531"/>
      <c r="I21" s="535" t="s">
        <v>1237</v>
      </c>
      <c r="J21" s="536"/>
      <c r="K21" s="537"/>
    </row>
    <row r="22" spans="3:8" ht="31.5" customHeight="1">
      <c r="C22" s="86"/>
      <c r="D22" s="531"/>
      <c r="E22" s="531"/>
      <c r="F22" s="531"/>
      <c r="G22" s="531"/>
      <c r="H22" s="531"/>
    </row>
    <row r="23" spans="2:13" ht="27.75" customHeight="1">
      <c r="B23" s="118"/>
      <c r="C23" s="88" t="s">
        <v>656</v>
      </c>
      <c r="D23" s="541" t="str">
        <f>Translations!$B$117</f>
        <v>Where a unique ICAO designator for ATC purposes is not available, please provide the aircraft registration markings used in the call sign for ATC purposes for the aircraft you operate.</v>
      </c>
      <c r="E23" s="541"/>
      <c r="F23" s="541"/>
      <c r="G23" s="541"/>
      <c r="H23" s="541"/>
      <c r="I23" s="541"/>
      <c r="J23" s="541"/>
      <c r="K23" s="541"/>
      <c r="M23" s="303" t="s">
        <v>883</v>
      </c>
    </row>
    <row r="24" spans="2:13" ht="51.75" customHeight="1">
      <c r="B24" s="118"/>
      <c r="C24" s="86"/>
      <c r="D24" s="531"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42"/>
      <c r="F24" s="542"/>
      <c r="G24" s="542"/>
      <c r="H24" s="543"/>
      <c r="I24" s="526"/>
      <c r="J24" s="527"/>
      <c r="K24" s="528"/>
      <c r="M24" s="305" t="b">
        <f>IF($I$21="",FALSE,IF($I$21=Euconst_NA,FALSE,TRUE))</f>
        <v>1</v>
      </c>
    </row>
    <row r="26" spans="3:11" ht="12.75">
      <c r="C26" s="88" t="s">
        <v>247</v>
      </c>
      <c r="D26" s="533" t="str">
        <f>Translations!$B$120</f>
        <v>Please enter the administering Member State of the aircraft operator</v>
      </c>
      <c r="E26" s="533"/>
      <c r="F26" s="533"/>
      <c r="G26" s="533"/>
      <c r="H26" s="533"/>
      <c r="I26" s="533"/>
      <c r="J26" s="533"/>
      <c r="K26" s="533"/>
    </row>
    <row r="27" spans="2:11" ht="12">
      <c r="B27" s="81"/>
      <c r="C27" s="89"/>
      <c r="D27" s="531" t="str">
        <f>Translations!$B$121</f>
        <v>pursuant to Art. 18a of the Directive.</v>
      </c>
      <c r="E27" s="531"/>
      <c r="F27" s="531"/>
      <c r="G27" s="531"/>
      <c r="H27" s="531"/>
      <c r="I27" s="526" t="s">
        <v>329</v>
      </c>
      <c r="J27" s="529"/>
      <c r="K27" s="530"/>
    </row>
    <row r="28" spans="2:11" ht="12.75">
      <c r="B28" s="81"/>
      <c r="C28" s="89"/>
      <c r="D28" s="90"/>
      <c r="E28" s="90"/>
      <c r="F28" s="90"/>
      <c r="G28" s="90"/>
      <c r="H28" s="90"/>
      <c r="I28" s="91"/>
      <c r="J28" s="91"/>
      <c r="K28" s="91"/>
    </row>
    <row r="29" spans="3:11" ht="12.75">
      <c r="C29" s="88" t="s">
        <v>556</v>
      </c>
      <c r="D29" s="532" t="str">
        <f>Translations!$B$122</f>
        <v>Competent authority in this Member State:</v>
      </c>
      <c r="E29" s="532"/>
      <c r="F29" s="532"/>
      <c r="G29" s="532"/>
      <c r="H29" s="532"/>
      <c r="I29" s="526" t="s">
        <v>183</v>
      </c>
      <c r="J29" s="529"/>
      <c r="K29" s="530"/>
    </row>
    <row r="30" spans="2:11" ht="30.75" customHeight="1">
      <c r="B30" s="81"/>
      <c r="C30" s="89"/>
      <c r="D30" s="531" t="str">
        <f>Translations!$B$123</f>
        <v>In some Member States there is more than one Competent Authority dealing with the EU ETS for aircraft operators. Please enter the name of the appropriate authority, if applicable. Otherwise choose "n.a.".</v>
      </c>
      <c r="E30" s="531"/>
      <c r="F30" s="531"/>
      <c r="G30" s="531"/>
      <c r="H30" s="531"/>
      <c r="I30" s="534"/>
      <c r="J30" s="534"/>
      <c r="K30" s="534"/>
    </row>
    <row r="31" spans="2:11" ht="25.5" customHeight="1">
      <c r="B31" s="81"/>
      <c r="C31" s="88" t="s">
        <v>259</v>
      </c>
      <c r="D31" s="533" t="str">
        <f>Translations!$B$124</f>
        <v>Please enter the number and issuing authority of the Air Operator Certificate (AOC) and Operating Licence granted by a Member State if available:</v>
      </c>
      <c r="E31" s="533"/>
      <c r="F31" s="533"/>
      <c r="G31" s="533"/>
      <c r="H31" s="533"/>
      <c r="I31" s="533"/>
      <c r="J31" s="533"/>
      <c r="K31" s="533"/>
    </row>
    <row r="32" spans="3:11" ht="12.75">
      <c r="C32" s="92"/>
      <c r="F32" s="157" t="str">
        <f>Translations!$B$125</f>
        <v>Air Operator Certificate:</v>
      </c>
      <c r="H32" s="159"/>
      <c r="I32" s="535" t="s">
        <v>1238</v>
      </c>
      <c r="J32" s="536"/>
      <c r="K32" s="537"/>
    </row>
    <row r="33" spans="6:11" ht="12.75">
      <c r="F33" s="157" t="str">
        <f>Translations!$B$126</f>
        <v>AOC Issuing authority:</v>
      </c>
      <c r="H33" s="159"/>
      <c r="I33" s="535" t="s">
        <v>414</v>
      </c>
      <c r="J33" s="536"/>
      <c r="K33" s="537"/>
    </row>
    <row r="34" spans="3:11" ht="12.75">
      <c r="C34" s="92"/>
      <c r="F34" s="157" t="str">
        <f>Translations!$B$127</f>
        <v>Operating Licence:</v>
      </c>
      <c r="H34" s="159"/>
      <c r="I34" s="535" t="s">
        <v>1239</v>
      </c>
      <c r="J34" s="536"/>
      <c r="K34" s="537"/>
    </row>
    <row r="35" spans="6:11" ht="12.75">
      <c r="F35" s="157" t="str">
        <f>Translations!$B$128</f>
        <v>Issuing authority:</v>
      </c>
      <c r="H35" s="159"/>
      <c r="I35" s="535" t="s">
        <v>414</v>
      </c>
      <c r="J35" s="536"/>
      <c r="K35" s="537"/>
    </row>
    <row r="36" spans="3:11" ht="12.75">
      <c r="C36" s="92"/>
      <c r="G36" s="93"/>
      <c r="H36" s="159"/>
      <c r="I36" s="91"/>
      <c r="J36" s="91"/>
      <c r="K36" s="91"/>
    </row>
    <row r="37" spans="3:11" ht="15.75" customHeight="1">
      <c r="C37" s="91" t="s">
        <v>280</v>
      </c>
      <c r="D37" s="533" t="str">
        <f>Translations!$B$129</f>
        <v>Please enter the address of the aircraft operator, including postcode and country:</v>
      </c>
      <c r="E37" s="533"/>
      <c r="F37" s="533"/>
      <c r="G37" s="533"/>
      <c r="H37" s="533"/>
      <c r="I37" s="533"/>
      <c r="J37" s="533"/>
      <c r="K37" s="533"/>
    </row>
    <row r="38" spans="3:11" ht="12.75">
      <c r="C38" s="92"/>
      <c r="D38" s="90"/>
      <c r="E38" s="90"/>
      <c r="F38" s="157" t="str">
        <f>Translations!$B$130</f>
        <v>Address Line 1</v>
      </c>
      <c r="H38" s="159"/>
      <c r="I38" s="526" t="s">
        <v>1240</v>
      </c>
      <c r="J38" s="529"/>
      <c r="K38" s="530"/>
    </row>
    <row r="39" spans="3:11" ht="12.75">
      <c r="C39" s="92"/>
      <c r="D39" s="90"/>
      <c r="E39" s="90"/>
      <c r="F39" s="157" t="str">
        <f>Translations!$B$131</f>
        <v>Address Line 2</v>
      </c>
      <c r="H39" s="159"/>
      <c r="I39" s="526"/>
      <c r="J39" s="529"/>
      <c r="K39" s="530"/>
    </row>
    <row r="40" spans="3:11" ht="12.75">
      <c r="C40" s="92"/>
      <c r="D40" s="90"/>
      <c r="E40" s="90"/>
      <c r="F40" s="157" t="str">
        <f>Translations!$B$132</f>
        <v>City</v>
      </c>
      <c r="H40" s="159"/>
      <c r="I40" s="526" t="s">
        <v>1241</v>
      </c>
      <c r="J40" s="529"/>
      <c r="K40" s="530"/>
    </row>
    <row r="41" spans="3:11" ht="12.75">
      <c r="C41" s="92"/>
      <c r="D41" s="90"/>
      <c r="E41" s="90"/>
      <c r="F41" s="157" t="str">
        <f>Translations!$B$133</f>
        <v>State/Province/Region</v>
      </c>
      <c r="H41" s="159"/>
      <c r="I41" s="526"/>
      <c r="J41" s="529"/>
      <c r="K41" s="530"/>
    </row>
    <row r="42" spans="3:11" ht="12.75">
      <c r="C42" s="92"/>
      <c r="D42" s="86"/>
      <c r="E42" s="86"/>
      <c r="F42" s="157" t="str">
        <f>Translations!$B$134</f>
        <v>Postcode/ZIP</v>
      </c>
      <c r="H42" s="159"/>
      <c r="I42" s="526" t="s">
        <v>1242</v>
      </c>
      <c r="J42" s="529"/>
      <c r="K42" s="530"/>
    </row>
    <row r="43" spans="3:11" ht="12.75">
      <c r="C43" s="92"/>
      <c r="D43" s="86"/>
      <c r="E43" s="86"/>
      <c r="F43" s="157" t="str">
        <f>Translations!$B$135</f>
        <v>Country</v>
      </c>
      <c r="H43" s="159"/>
      <c r="I43" s="526" t="s">
        <v>329</v>
      </c>
      <c r="J43" s="529"/>
      <c r="K43" s="530"/>
    </row>
    <row r="44" spans="3:11" ht="12.75">
      <c r="C44" s="92"/>
      <c r="D44" s="86"/>
      <c r="E44" s="86"/>
      <c r="F44" s="157" t="str">
        <f>Translations!$B$883</f>
        <v>Telephone Number:</v>
      </c>
      <c r="H44" s="159"/>
      <c r="I44" s="535">
        <v>37052555655</v>
      </c>
      <c r="J44" s="536"/>
      <c r="K44" s="537"/>
    </row>
    <row r="45" spans="3:11" ht="12.75">
      <c r="C45" s="92"/>
      <c r="D45" s="86"/>
      <c r="E45" s="86"/>
      <c r="F45" s="157" t="str">
        <f>Translations!$B$136</f>
        <v>Email address</v>
      </c>
      <c r="H45" s="159"/>
      <c r="I45" s="553" t="s">
        <v>1243</v>
      </c>
      <c r="J45" s="536"/>
      <c r="K45" s="537"/>
    </row>
    <row r="46" spans="3:11" ht="12.75">
      <c r="C46" s="92"/>
      <c r="G46" s="93"/>
      <c r="H46" s="159"/>
      <c r="I46" s="91"/>
      <c r="J46" s="91"/>
      <c r="K46" s="91"/>
    </row>
    <row r="47" spans="3:11" ht="12.75">
      <c r="C47" s="163" t="s">
        <v>683</v>
      </c>
      <c r="D47" s="538" t="str">
        <f>Translations!$B$884</f>
        <v>Who can we contact about your annual emission report?</v>
      </c>
      <c r="E47" s="538"/>
      <c r="F47" s="538"/>
      <c r="G47" s="538"/>
      <c r="H47" s="538"/>
      <c r="I47" s="538"/>
      <c r="J47" s="538"/>
      <c r="K47" s="538"/>
    </row>
    <row r="48" spans="3:11" ht="26.25" customHeight="1">
      <c r="C48" s="86"/>
      <c r="D48" s="551"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51"/>
      <c r="F48" s="551"/>
      <c r="G48" s="551"/>
      <c r="H48" s="551"/>
      <c r="I48" s="551"/>
      <c r="J48" s="551"/>
      <c r="K48" s="551"/>
    </row>
    <row r="49" spans="3:11" ht="12.75">
      <c r="C49" s="86"/>
      <c r="E49" s="86"/>
      <c r="F49" s="163" t="str">
        <f>Translations!$B$151</f>
        <v>Title:</v>
      </c>
      <c r="I49" s="526" t="s">
        <v>338</v>
      </c>
      <c r="J49" s="529"/>
      <c r="K49" s="530"/>
    </row>
    <row r="50" spans="3:11" ht="12.75">
      <c r="C50" s="86"/>
      <c r="E50" s="86"/>
      <c r="F50" s="163" t="str">
        <f>Translations!$B$152</f>
        <v>First Name:</v>
      </c>
      <c r="I50" s="526" t="s">
        <v>1417</v>
      </c>
      <c r="J50" s="529"/>
      <c r="K50" s="530"/>
    </row>
    <row r="51" spans="3:11" ht="12.75">
      <c r="C51" s="86"/>
      <c r="E51" s="86"/>
      <c r="F51" s="163" t="str">
        <f>Translations!$B$153</f>
        <v>Surname:</v>
      </c>
      <c r="I51" s="526" t="s">
        <v>1418</v>
      </c>
      <c r="J51" s="529"/>
      <c r="K51" s="530"/>
    </row>
    <row r="52" spans="3:11" ht="12.75">
      <c r="C52" s="86"/>
      <c r="E52" s="86"/>
      <c r="F52" s="163" t="str">
        <f>Translations!$B$154</f>
        <v>Job title:</v>
      </c>
      <c r="I52" s="526" t="s">
        <v>1419</v>
      </c>
      <c r="J52" s="529"/>
      <c r="K52" s="530"/>
    </row>
    <row r="53" spans="3:8" ht="12.75">
      <c r="C53" s="86"/>
      <c r="E53" s="86"/>
      <c r="F53" s="163" t="str">
        <f>Translations!$B$155</f>
        <v>Organisation name (if acting on behalf of the aircraft operator):</v>
      </c>
      <c r="H53" s="86"/>
    </row>
    <row r="54" spans="2:11" ht="12.75">
      <c r="B54" s="81"/>
      <c r="C54" s="96"/>
      <c r="E54" s="97"/>
      <c r="F54" s="87"/>
      <c r="H54" s="81"/>
      <c r="I54" s="526"/>
      <c r="J54" s="529"/>
      <c r="K54" s="530"/>
    </row>
    <row r="55" spans="3:11" ht="12.75">
      <c r="C55" s="86"/>
      <c r="E55" s="86"/>
      <c r="F55" s="163" t="str">
        <f>Translations!$B$156</f>
        <v>Telephone number:</v>
      </c>
      <c r="I55" s="526">
        <v>37061276614</v>
      </c>
      <c r="J55" s="529"/>
      <c r="K55" s="530"/>
    </row>
    <row r="56" spans="3:11" ht="12.75">
      <c r="C56" s="95"/>
      <c r="E56" s="86"/>
      <c r="F56" s="163" t="str">
        <f>Translations!$B$157</f>
        <v>Email address:</v>
      </c>
      <c r="I56" s="526" t="s">
        <v>1420</v>
      </c>
      <c r="J56" s="529"/>
      <c r="K56" s="530"/>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25" t="str">
        <f>Translations!$B$886</f>
        <v>You must provide an address for receipt of notices or other documents under or in connection with the EU Greenhouse Gas Emissions Trading Scheme. Please provide an electronic address and a postal address within the administering Member State.</v>
      </c>
      <c r="E59" s="525"/>
      <c r="F59" s="525"/>
      <c r="G59" s="525"/>
      <c r="H59" s="525"/>
      <c r="I59" s="525"/>
      <c r="J59" s="525"/>
      <c r="K59" s="525"/>
    </row>
    <row r="60" spans="2:11" ht="12.75">
      <c r="B60" s="81"/>
      <c r="C60" s="101"/>
      <c r="F60" s="163" t="str">
        <f>Translations!$B$151</f>
        <v>Title:</v>
      </c>
      <c r="H60" s="102"/>
      <c r="I60" s="526" t="s">
        <v>338</v>
      </c>
      <c r="J60" s="529"/>
      <c r="K60" s="530"/>
    </row>
    <row r="61" spans="2:11" ht="12.75">
      <c r="B61" s="81"/>
      <c r="C61" s="101"/>
      <c r="D61" s="163"/>
      <c r="E61" s="86"/>
      <c r="F61" s="163" t="str">
        <f>Translations!$B$152</f>
        <v>First Name:</v>
      </c>
      <c r="H61" s="102"/>
      <c r="I61" s="535" t="s">
        <v>1417</v>
      </c>
      <c r="J61" s="536"/>
      <c r="K61" s="537"/>
    </row>
    <row r="62" spans="2:11" ht="12.75">
      <c r="B62" s="81"/>
      <c r="C62" s="101"/>
      <c r="D62" s="163"/>
      <c r="E62" s="86"/>
      <c r="F62" s="163" t="str">
        <f>Translations!$B$153</f>
        <v>Surname:</v>
      </c>
      <c r="H62" s="102"/>
      <c r="I62" s="535" t="s">
        <v>1418</v>
      </c>
      <c r="J62" s="536"/>
      <c r="K62" s="537"/>
    </row>
    <row r="63" spans="2:11" ht="12.75">
      <c r="B63" s="81"/>
      <c r="C63" s="103"/>
      <c r="E63" s="86"/>
      <c r="F63" s="163" t="str">
        <f>Translations!$B$157</f>
        <v>Email address:</v>
      </c>
      <c r="H63" s="102"/>
      <c r="I63" s="553" t="s">
        <v>1420</v>
      </c>
      <c r="J63" s="536"/>
      <c r="K63" s="537"/>
    </row>
    <row r="64" spans="3:11" ht="12.75">
      <c r="C64" s="86"/>
      <c r="E64" s="86"/>
      <c r="F64" s="163" t="str">
        <f>Translations!$B$156</f>
        <v>Telephone number:</v>
      </c>
      <c r="I64" s="535">
        <v>37061276614</v>
      </c>
      <c r="J64" s="536"/>
      <c r="K64" s="537"/>
    </row>
    <row r="65" spans="2:11" ht="12.75">
      <c r="B65" s="81"/>
      <c r="C65" s="101"/>
      <c r="F65" s="104" t="str">
        <f>Translations!$B$162</f>
        <v>Address Line 1:</v>
      </c>
      <c r="H65" s="104"/>
      <c r="I65" s="526" t="s">
        <v>1240</v>
      </c>
      <c r="J65" s="529"/>
      <c r="K65" s="530"/>
    </row>
    <row r="66" spans="2:11" ht="12.75">
      <c r="B66" s="81"/>
      <c r="C66" s="105"/>
      <c r="F66" s="104" t="str">
        <f>Translations!$B$163</f>
        <v>Address Line 2:</v>
      </c>
      <c r="H66" s="104"/>
      <c r="I66" s="526"/>
      <c r="J66" s="529"/>
      <c r="K66" s="530"/>
    </row>
    <row r="67" spans="2:11" ht="12.75">
      <c r="B67" s="81"/>
      <c r="C67" s="105"/>
      <c r="F67" s="104" t="str">
        <f>Translations!$B$164</f>
        <v>City:</v>
      </c>
      <c r="H67" s="104"/>
      <c r="I67" s="526" t="s">
        <v>1241</v>
      </c>
      <c r="J67" s="529"/>
      <c r="K67" s="530"/>
    </row>
    <row r="68" spans="2:11" ht="12.75">
      <c r="B68" s="81"/>
      <c r="C68" s="105"/>
      <c r="F68" s="104" t="str">
        <f>Translations!$B$165</f>
        <v>State/Province/Region:</v>
      </c>
      <c r="H68" s="104"/>
      <c r="I68" s="526"/>
      <c r="J68" s="529"/>
      <c r="K68" s="530"/>
    </row>
    <row r="69" spans="2:11" ht="12.75">
      <c r="B69" s="81"/>
      <c r="C69" s="105"/>
      <c r="F69" s="104" t="str">
        <f>Translations!$B$166</f>
        <v>Postcode/ZIP:</v>
      </c>
      <c r="H69" s="104"/>
      <c r="I69" s="526" t="s">
        <v>1242</v>
      </c>
      <c r="J69" s="529"/>
      <c r="K69" s="530"/>
    </row>
    <row r="70" spans="2:11" ht="12.75">
      <c r="B70" s="81"/>
      <c r="C70" s="105"/>
      <c r="F70" s="104" t="str">
        <f>Translations!$B$167</f>
        <v>Country:</v>
      </c>
      <c r="H70" s="104"/>
      <c r="I70" s="526" t="s">
        <v>329</v>
      </c>
      <c r="J70" s="529"/>
      <c r="K70" s="530"/>
    </row>
    <row r="71" spans="1:16" s="81" customFormat="1" ht="12.75">
      <c r="A71" s="304"/>
      <c r="C71" s="173"/>
      <c r="G71" s="174"/>
      <c r="H71" s="174"/>
      <c r="I71" s="175"/>
      <c r="J71" s="175"/>
      <c r="K71" s="175"/>
      <c r="L71" s="80"/>
      <c r="M71" s="303"/>
      <c r="N71" s="80"/>
      <c r="O71" s="80"/>
      <c r="P71" s="80"/>
    </row>
    <row r="72" spans="3:11" ht="15">
      <c r="C72" s="121">
        <v>3</v>
      </c>
      <c r="D72" s="85" t="str">
        <f>Translations!$B$842</f>
        <v>Identification of the Verifier</v>
      </c>
      <c r="E72" s="85"/>
      <c r="F72" s="85"/>
      <c r="G72" s="85"/>
      <c r="H72" s="85"/>
      <c r="I72" s="85"/>
      <c r="J72" s="85"/>
      <c r="K72" s="85"/>
    </row>
    <row r="73" spans="3:11" ht="76.5" customHeight="1">
      <c r="C73" s="525"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25"/>
      <c r="E73" s="525"/>
      <c r="F73" s="525"/>
      <c r="G73" s="525"/>
      <c r="H73" s="525"/>
      <c r="I73" s="525"/>
      <c r="J73" s="525"/>
      <c r="K73" s="525"/>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35" t="s">
        <v>1244</v>
      </c>
      <c r="J75" s="536"/>
      <c r="K75" s="537"/>
    </row>
    <row r="76" spans="2:11" ht="12.75">
      <c r="B76" s="81"/>
      <c r="C76" s="101"/>
      <c r="F76" s="104" t="str">
        <f>Translations!$B$162</f>
        <v>Address Line 1:</v>
      </c>
      <c r="H76" s="104"/>
      <c r="I76" s="535" t="s">
        <v>1296</v>
      </c>
      <c r="J76" s="536"/>
      <c r="K76" s="537"/>
    </row>
    <row r="77" spans="2:11" ht="12.75">
      <c r="B77" s="81"/>
      <c r="C77" s="105"/>
      <c r="F77" s="104" t="str">
        <f>Translations!$B$163</f>
        <v>Address Line 2:</v>
      </c>
      <c r="H77" s="104"/>
      <c r="I77" s="535"/>
      <c r="J77" s="536"/>
      <c r="K77" s="537"/>
    </row>
    <row r="78" spans="2:11" ht="12.75">
      <c r="B78" s="81"/>
      <c r="C78" s="105"/>
      <c r="F78" s="104" t="str">
        <f>Translations!$B$164</f>
        <v>City:</v>
      </c>
      <c r="H78" s="104"/>
      <c r="I78" s="535" t="s">
        <v>1245</v>
      </c>
      <c r="J78" s="536"/>
      <c r="K78" s="537"/>
    </row>
    <row r="79" spans="2:11" ht="12.75">
      <c r="B79" s="81"/>
      <c r="C79" s="105"/>
      <c r="F79" s="104" t="str">
        <f>Translations!$B$165</f>
        <v>State/Province/Region:</v>
      </c>
      <c r="H79" s="104"/>
      <c r="I79" s="535"/>
      <c r="J79" s="536"/>
      <c r="K79" s="537"/>
    </row>
    <row r="80" spans="2:11" ht="12.75">
      <c r="B80" s="81"/>
      <c r="C80" s="105"/>
      <c r="F80" s="104" t="str">
        <f>Translations!$B$166</f>
        <v>Postcode/ZIP:</v>
      </c>
      <c r="H80" s="104"/>
      <c r="I80" s="535" t="s">
        <v>1295</v>
      </c>
      <c r="J80" s="536"/>
      <c r="K80" s="537"/>
    </row>
    <row r="81" spans="2:11" ht="12.75">
      <c r="B81" s="81"/>
      <c r="C81" s="105"/>
      <c r="F81" s="104" t="str">
        <f>Translations!$B$167</f>
        <v>Country:</v>
      </c>
      <c r="H81" s="104"/>
      <c r="I81" s="526" t="s">
        <v>364</v>
      </c>
      <c r="J81" s="529"/>
      <c r="K81" s="530"/>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25" t="str">
        <f>Translations!$B$890</f>
        <v>It will help the competent authority to have someone who they can contact directly with any questions about verification of your report. The person you name should be familiar with this report.</v>
      </c>
      <c r="E84" s="525"/>
      <c r="F84" s="525"/>
      <c r="G84" s="525"/>
      <c r="H84" s="525"/>
      <c r="I84" s="525"/>
      <c r="J84" s="525"/>
      <c r="K84" s="525"/>
    </row>
    <row r="85" spans="2:11" ht="12.75">
      <c r="B85" s="81"/>
      <c r="F85" s="163" t="str">
        <f>Translations!$B$151</f>
        <v>Title:</v>
      </c>
      <c r="H85" s="102"/>
      <c r="I85" s="526" t="s">
        <v>341</v>
      </c>
      <c r="J85" s="529"/>
      <c r="K85" s="530"/>
    </row>
    <row r="86" spans="2:11" ht="12.75">
      <c r="B86" s="81"/>
      <c r="F86" s="163" t="str">
        <f>Translations!$B$152</f>
        <v>First Name:</v>
      </c>
      <c r="H86" s="102"/>
      <c r="I86" s="535" t="s">
        <v>1421</v>
      </c>
      <c r="J86" s="536"/>
      <c r="K86" s="537"/>
    </row>
    <row r="87" spans="2:11" ht="12.75">
      <c r="B87" s="81"/>
      <c r="C87" s="105"/>
      <c r="F87" s="163" t="str">
        <f>Translations!$B$153</f>
        <v>Surname:</v>
      </c>
      <c r="H87" s="102"/>
      <c r="I87" s="535" t="s">
        <v>1422</v>
      </c>
      <c r="J87" s="536"/>
      <c r="K87" s="537"/>
    </row>
    <row r="88" spans="2:11" ht="12.75">
      <c r="B88" s="81"/>
      <c r="C88" s="103"/>
      <c r="E88" s="86"/>
      <c r="F88" s="163" t="str">
        <f>Translations!$B$157</f>
        <v>Email address:</v>
      </c>
      <c r="H88" s="102"/>
      <c r="I88" s="553" t="s">
        <v>1423</v>
      </c>
      <c r="J88" s="536"/>
      <c r="K88" s="537"/>
    </row>
    <row r="89" spans="2:11" ht="12.75">
      <c r="B89" s="81"/>
      <c r="C89" s="103"/>
      <c r="E89" s="86"/>
      <c r="F89" s="163" t="str">
        <f>Translations!$B$156</f>
        <v>Telephone number:</v>
      </c>
      <c r="H89" s="102"/>
      <c r="I89" s="555">
        <v>33651015622</v>
      </c>
      <c r="J89" s="536"/>
      <c r="K89" s="537"/>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25"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25"/>
      <c r="F92" s="525"/>
      <c r="G92" s="525"/>
      <c r="H92" s="525"/>
      <c r="I92" s="525"/>
      <c r="J92" s="525"/>
      <c r="K92" s="525"/>
    </row>
    <row r="93" spans="3:11" ht="12.75" customHeight="1">
      <c r="C93" s="105"/>
      <c r="D93" s="525" t="str">
        <f>Translations!$B$893</f>
        <v>In such cases, "accreditation" should be read as "certification", and "accreditation body" as "national authority".</v>
      </c>
      <c r="E93" s="525"/>
      <c r="F93" s="525"/>
      <c r="G93" s="525"/>
      <c r="H93" s="525"/>
      <c r="I93" s="525"/>
      <c r="J93" s="525"/>
      <c r="K93" s="525"/>
    </row>
    <row r="94" spans="2:11" ht="12.75">
      <c r="B94" s="81"/>
      <c r="C94" s="103"/>
      <c r="D94" s="157" t="str">
        <f>Translations!$B$894</f>
        <v>Member State where accreditation has been granted:</v>
      </c>
      <c r="E94" s="31"/>
      <c r="F94" s="31"/>
      <c r="G94" s="31"/>
      <c r="H94" s="31"/>
      <c r="I94" s="646" t="s">
        <v>364</v>
      </c>
      <c r="J94" s="647"/>
      <c r="K94" s="648"/>
    </row>
    <row r="95" spans="2:11" ht="12.75">
      <c r="B95" s="81"/>
      <c r="C95" s="103"/>
      <c r="D95" s="110" t="str">
        <f>Translations!$B$895</f>
        <v>Registration number issued by the accreditation body:</v>
      </c>
      <c r="E95" s="86"/>
      <c r="G95" s="163"/>
      <c r="H95" s="102"/>
      <c r="I95" s="649">
        <v>4599</v>
      </c>
      <c r="J95" s="650"/>
      <c r="K95" s="651"/>
    </row>
    <row r="96" spans="3:11" ht="12.75" customHeight="1">
      <c r="C96" s="105"/>
      <c r="D96" s="525" t="str">
        <f>Translations!$B$896</f>
        <v>The availability of such registration information may depend on the accrediting Member State's practice of accreditation of verifiers.</v>
      </c>
      <c r="E96" s="525"/>
      <c r="F96" s="525"/>
      <c r="G96" s="525"/>
      <c r="H96" s="525"/>
      <c r="I96" s="525"/>
      <c r="J96" s="525"/>
      <c r="K96" s="525"/>
    </row>
    <row r="97" spans="2:11" ht="12.75">
      <c r="B97" s="81"/>
      <c r="C97" s="105"/>
      <c r="D97" s="163"/>
      <c r="E97" s="86"/>
      <c r="F97" s="86"/>
      <c r="G97" s="106"/>
      <c r="H97" s="106"/>
      <c r="I97" s="98"/>
      <c r="J97" s="98"/>
      <c r="K97" s="98"/>
    </row>
    <row r="98" spans="3:11" ht="12">
      <c r="C98" s="81"/>
      <c r="D98" s="539" t="str">
        <f>Translations!$B$897</f>
        <v>&lt;&lt;&lt; Click here to proceed to section 4 "Information about the monitoring plan" &gt;&gt;&gt;</v>
      </c>
      <c r="E98" s="539"/>
      <c r="F98" s="539"/>
      <c r="G98" s="539"/>
      <c r="H98" s="539"/>
      <c r="I98" s="540"/>
      <c r="J98" s="540"/>
      <c r="K98" s="81"/>
    </row>
    <row r="106" ht="15">
      <c r="B106" s="107"/>
    </row>
  </sheetData>
  <sheetProtection sheet="1" objects="1" scenarios="1" formatCells="0" formatColumns="0" formatRows="0"/>
  <mergeCells count="80">
    <mergeCell ref="C73:K73"/>
    <mergeCell ref="D96:K96"/>
    <mergeCell ref="D8:K8"/>
    <mergeCell ref="I44:K44"/>
    <mergeCell ref="I88:K88"/>
    <mergeCell ref="I89:K89"/>
    <mergeCell ref="I85:K85"/>
    <mergeCell ref="D92:K92"/>
    <mergeCell ref="D93:K93"/>
    <mergeCell ref="I21:K21"/>
    <mergeCell ref="I86:K86"/>
    <mergeCell ref="I55:K55"/>
    <mergeCell ref="I54:K54"/>
    <mergeCell ref="I87:K87"/>
    <mergeCell ref="I95:K95"/>
    <mergeCell ref="I65:K65"/>
    <mergeCell ref="D84:K84"/>
    <mergeCell ref="I80:K80"/>
    <mergeCell ref="I79:K79"/>
    <mergeCell ref="I68:K68"/>
    <mergeCell ref="I77:K77"/>
    <mergeCell ref="I78:K78"/>
    <mergeCell ref="I50:K50"/>
    <mergeCell ref="I39:K39"/>
    <mergeCell ref="I51:K51"/>
    <mergeCell ref="I70:K70"/>
    <mergeCell ref="I63:K63"/>
    <mergeCell ref="I60:K60"/>
    <mergeCell ref="I69:K69"/>
    <mergeCell ref="I40:K40"/>
    <mergeCell ref="D48:K48"/>
    <mergeCell ref="C3:K3"/>
    <mergeCell ref="I18:K18"/>
    <mergeCell ref="D18:H18"/>
    <mergeCell ref="D17:K17"/>
    <mergeCell ref="I12:K12"/>
    <mergeCell ref="I45:K45"/>
    <mergeCell ref="D26:K26"/>
    <mergeCell ref="I27:K27"/>
    <mergeCell ref="D12:H12"/>
    <mergeCell ref="I32:K32"/>
    <mergeCell ref="I94:K94"/>
    <mergeCell ref="D13:K13"/>
    <mergeCell ref="D14:K14"/>
    <mergeCell ref="D7:H7"/>
    <mergeCell ref="I7:K7"/>
    <mergeCell ref="I15:K15"/>
    <mergeCell ref="D15:H15"/>
    <mergeCell ref="I33:K33"/>
    <mergeCell ref="I66:K66"/>
    <mergeCell ref="D47:K47"/>
    <mergeCell ref="D98:J98"/>
    <mergeCell ref="D20:K20"/>
    <mergeCell ref="D21:H22"/>
    <mergeCell ref="D23:K23"/>
    <mergeCell ref="D37:K37"/>
    <mergeCell ref="I34:K34"/>
    <mergeCell ref="D24:H24"/>
    <mergeCell ref="I81:K81"/>
    <mergeCell ref="I75:K75"/>
    <mergeCell ref="I76:K76"/>
    <mergeCell ref="I67:K67"/>
    <mergeCell ref="I52:K52"/>
    <mergeCell ref="I42:K42"/>
    <mergeCell ref="I43:K43"/>
    <mergeCell ref="I56:K56"/>
    <mergeCell ref="I49:K49"/>
    <mergeCell ref="I64:K64"/>
    <mergeCell ref="I61:K61"/>
    <mergeCell ref="I62:K62"/>
    <mergeCell ref="D59:K59"/>
    <mergeCell ref="I24:K24"/>
    <mergeCell ref="I29:K29"/>
    <mergeCell ref="D27:H27"/>
    <mergeCell ref="D29:H29"/>
    <mergeCell ref="D31:K31"/>
    <mergeCell ref="I41:K41"/>
    <mergeCell ref="D30:K30"/>
    <mergeCell ref="I35:K35"/>
    <mergeCell ref="I38:K38"/>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 ref="I45" r:id="rId1" display="info@smallplanet.aero "/>
    <hyperlink ref="I63" r:id="rId2" display="m.milasius@smallplanet.aero "/>
  </hyperlinks>
  <printOptions/>
  <pageMargins left="0.7874015748031497" right="0.7874015748031497" top="0.7874015748031497" bottom="0.7874015748031497" header="0.3937007874015748" footer="0.3937007874015748"/>
  <pageSetup fitToHeight="2" fitToWidth="1" horizontalDpi="600" verticalDpi="600" orientation="portrait" paperSize="9" scale="82" r:id="rId3"/>
  <headerFooter alignWithMargins="0">
    <oddFooter>&amp;L&amp;F&amp;C&amp;A
&amp;R&amp;P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V146"/>
  <sheetViews>
    <sheetView showGridLines="0" zoomScaleSheetLayoutView="100" workbookViewId="0" topLeftCell="B127">
      <selection activeCell="J147" sqref="J147"/>
    </sheetView>
  </sheetViews>
  <sheetFormatPr defaultColWidth="11.42187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 hidden="1">
      <c r="A1" s="179" t="s">
        <v>979</v>
      </c>
      <c r="L1" s="180"/>
      <c r="M1" s="180" t="s">
        <v>979</v>
      </c>
      <c r="N1" s="180"/>
      <c r="O1" s="180"/>
      <c r="P1" s="180"/>
      <c r="Q1" s="180"/>
    </row>
    <row r="2" spans="3:7" ht="12">
      <c r="C2" s="181"/>
      <c r="D2" s="182"/>
      <c r="E2" s="182"/>
      <c r="F2" s="183"/>
      <c r="G2" s="183"/>
    </row>
    <row r="3" spans="3:13" ht="23.25" customHeight="1">
      <c r="C3" s="552" t="str">
        <f>Translations!$B$898</f>
        <v>EMISSION DATA OVERVIEW</v>
      </c>
      <c r="D3" s="552"/>
      <c r="E3" s="552"/>
      <c r="F3" s="552"/>
      <c r="G3" s="552"/>
      <c r="H3" s="552"/>
      <c r="I3" s="552"/>
      <c r="J3" s="552"/>
      <c r="K3" s="552"/>
      <c r="M3" s="184" t="s">
        <v>676</v>
      </c>
    </row>
    <row r="4" ht="12">
      <c r="M4" s="185" t="s">
        <v>677</v>
      </c>
    </row>
    <row r="5" spans="3:11" ht="15">
      <c r="C5" s="146">
        <v>4</v>
      </c>
      <c r="D5" s="579" t="str">
        <f>Translations!$B$843</f>
        <v>Information about the monitoring plan</v>
      </c>
      <c r="E5" s="579"/>
      <c r="F5" s="579"/>
      <c r="G5" s="579"/>
      <c r="H5" s="579"/>
      <c r="I5" s="579"/>
      <c r="J5" s="579"/>
      <c r="K5" s="579"/>
    </row>
    <row r="6" spans="3:10" ht="12">
      <c r="C6" s="160"/>
      <c r="G6" s="159"/>
      <c r="H6" s="159"/>
      <c r="J6" s="186"/>
    </row>
    <row r="7" spans="3:11" ht="12.75" customHeight="1">
      <c r="C7" s="163" t="s">
        <v>246</v>
      </c>
      <c r="D7" s="533" t="str">
        <f>Translations!$B$899</f>
        <v>Version number of the latest approved monitoring plan:</v>
      </c>
      <c r="E7" s="565"/>
      <c r="F7" s="565"/>
      <c r="G7" s="565"/>
      <c r="H7" s="566"/>
      <c r="I7" s="572">
        <v>5</v>
      </c>
      <c r="J7" s="573"/>
      <c r="K7" s="574"/>
    </row>
    <row r="8" spans="3:6" ht="4.5" customHeight="1">
      <c r="C8" s="95"/>
      <c r="D8" s="163"/>
      <c r="E8" s="86"/>
      <c r="F8" s="86"/>
    </row>
    <row r="9" spans="3:11" ht="12.75">
      <c r="C9" s="163" t="s">
        <v>249</v>
      </c>
      <c r="D9" s="533" t="str">
        <f>Translations!$B$900</f>
        <v>Data of approval of the used monitoring plan:</v>
      </c>
      <c r="E9" s="565"/>
      <c r="F9" s="565"/>
      <c r="G9" s="565"/>
      <c r="H9" s="566"/>
      <c r="I9" s="572" t="s">
        <v>1246</v>
      </c>
      <c r="J9" s="573"/>
      <c r="K9" s="574"/>
    </row>
    <row r="10" spans="3:10" ht="12">
      <c r="C10" s="160"/>
      <c r="G10" s="159"/>
      <c r="H10" s="159"/>
      <c r="J10" s="186"/>
    </row>
    <row r="11" spans="3:13" ht="17.25" customHeight="1">
      <c r="C11" s="163" t="s">
        <v>285</v>
      </c>
      <c r="D11" s="533" t="str">
        <f>Translations!$B$901</f>
        <v>Have there been any deviations from your approved monitoring plan during the reporting year?</v>
      </c>
      <c r="E11" s="565"/>
      <c r="F11" s="565"/>
      <c r="G11" s="565"/>
      <c r="H11" s="565"/>
      <c r="I11" s="565"/>
      <c r="J11" s="565"/>
      <c r="K11" s="565"/>
      <c r="M11" s="180" t="s">
        <v>1107</v>
      </c>
    </row>
    <row r="12" spans="3:13" ht="12.75">
      <c r="C12" s="163"/>
      <c r="D12" s="162"/>
      <c r="E12" s="162"/>
      <c r="F12" s="162"/>
      <c r="G12" s="158"/>
      <c r="H12" s="161"/>
      <c r="I12" s="526" t="b">
        <v>0</v>
      </c>
      <c r="J12" s="529"/>
      <c r="K12" s="530"/>
      <c r="M12" s="177" t="b">
        <f>IF(ISBLANK(I12),"",I12=FALSE)</f>
        <v>1</v>
      </c>
    </row>
    <row r="13" spans="3:10" ht="4.5" customHeight="1">
      <c r="C13" s="160"/>
      <c r="G13" s="159"/>
      <c r="H13" s="159"/>
      <c r="J13" s="186"/>
    </row>
    <row r="14" spans="3:11" ht="38.25" customHeight="1">
      <c r="C14" s="163" t="s">
        <v>251</v>
      </c>
      <c r="D14" s="575" t="str">
        <f>Translations!$B$902</f>
        <v>If you have answered "True", please describe all relevant changes in the operations and all deviations from your approved monitoring plan, providing information about each deviation and the consequence for the calculation of annual emissions.</v>
      </c>
      <c r="E14" s="575"/>
      <c r="F14" s="575"/>
      <c r="G14" s="575"/>
      <c r="H14" s="575"/>
      <c r="I14" s="575"/>
      <c r="J14" s="575"/>
      <c r="K14" s="575"/>
    </row>
    <row r="15" spans="3:11" ht="25.5" customHeight="1">
      <c r="C15" s="163"/>
      <c r="D15" s="576"/>
      <c r="E15" s="577"/>
      <c r="F15" s="577"/>
      <c r="G15" s="577"/>
      <c r="H15" s="577"/>
      <c r="I15" s="577"/>
      <c r="J15" s="577"/>
      <c r="K15" s="578"/>
    </row>
    <row r="16" spans="3:11" ht="25.5" customHeight="1">
      <c r="C16" s="163"/>
      <c r="D16" s="590"/>
      <c r="E16" s="591"/>
      <c r="F16" s="591"/>
      <c r="G16" s="591"/>
      <c r="H16" s="591"/>
      <c r="I16" s="591"/>
      <c r="J16" s="591"/>
      <c r="K16" s="592"/>
    </row>
    <row r="17" spans="3:11" ht="25.5" customHeight="1">
      <c r="C17" s="163"/>
      <c r="D17" s="593"/>
      <c r="E17" s="594"/>
      <c r="F17" s="594"/>
      <c r="G17" s="594"/>
      <c r="H17" s="594"/>
      <c r="I17" s="594"/>
      <c r="J17" s="594"/>
      <c r="K17" s="595"/>
    </row>
    <row r="18" ht="15" customHeight="1"/>
    <row r="19" spans="3:21" ht="1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64" t="str">
        <f>Translations!$B$903</f>
        <v>Total number of flights in the reporting year covered by the EU ETS:</v>
      </c>
      <c r="E21" s="565"/>
      <c r="F21" s="565"/>
      <c r="G21" s="565"/>
      <c r="H21" s="565"/>
      <c r="I21" s="565"/>
      <c r="J21" s="566"/>
      <c r="K21" s="124">
        <v>2552</v>
      </c>
      <c r="N21" s="145"/>
    </row>
    <row r="23" spans="3:17" ht="12.75">
      <c r="C23" s="157" t="s">
        <v>1042</v>
      </c>
      <c r="D23" s="157" t="str">
        <f>Translations!$B$904</f>
        <v>Properties of the fuels used:</v>
      </c>
      <c r="M23" s="179"/>
      <c r="N23" s="145"/>
      <c r="O23" s="145"/>
      <c r="P23" s="145"/>
      <c r="Q23" s="145"/>
    </row>
    <row r="24" spans="1:22" s="75" customFormat="1" ht="25.5" customHeight="1">
      <c r="A24" s="189"/>
      <c r="D24" s="571" t="str">
        <f>Translations!$B$905</f>
        <v>Please provide here the calculation factors needed for describing each fuel's properties for calculating the emissions. Input is required only if you are using other fuels than the standard fuels already defined. Please note:</v>
      </c>
      <c r="E24" s="571"/>
      <c r="F24" s="571"/>
      <c r="G24" s="571"/>
      <c r="H24" s="571"/>
      <c r="I24" s="571"/>
      <c r="J24" s="571"/>
      <c r="K24" s="571"/>
      <c r="L24" s="115"/>
      <c r="M24" s="190"/>
      <c r="N24" s="158"/>
      <c r="O24" s="111"/>
      <c r="P24" s="111"/>
      <c r="Q24" s="111"/>
      <c r="R24" s="111"/>
      <c r="S24" s="111"/>
      <c r="T24" s="111"/>
      <c r="U24" s="111"/>
      <c r="V24" s="111"/>
    </row>
    <row r="25" spans="1:22" s="75" customFormat="1" ht="38.25" customHeight="1">
      <c r="A25" s="189"/>
      <c r="D25" s="191" t="str">
        <f>Translations!$B$906</f>
        <v>preliminary EF </v>
      </c>
      <c r="E25" s="557"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57"/>
      <c r="G25" s="557"/>
      <c r="H25" s="557"/>
      <c r="I25" s="557"/>
      <c r="J25" s="557"/>
      <c r="K25" s="557"/>
      <c r="L25" s="115"/>
      <c r="M25" s="190"/>
      <c r="N25" s="158"/>
      <c r="O25" s="111"/>
      <c r="P25" s="111"/>
      <c r="Q25" s="111"/>
      <c r="R25" s="111"/>
      <c r="S25" s="111"/>
      <c r="T25" s="111"/>
      <c r="U25" s="111"/>
      <c r="V25" s="111"/>
    </row>
    <row r="26" spans="1:22" s="75" customFormat="1" ht="12.75" customHeight="1">
      <c r="A26" s="189"/>
      <c r="D26" s="191" t="str">
        <f>Translations!$B$651</f>
        <v>NCV</v>
      </c>
      <c r="E26" s="557" t="str">
        <f>Translations!$B$908</f>
        <v>Net calorific value. Proxy data is to be reported for completeness purposes. In this template it is not used for emission calculation.</v>
      </c>
      <c r="F26" s="557"/>
      <c r="G26" s="557"/>
      <c r="H26" s="557"/>
      <c r="I26" s="557"/>
      <c r="J26" s="557"/>
      <c r="K26" s="557"/>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57"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57"/>
      <c r="G27" s="557"/>
      <c r="H27" s="557"/>
      <c r="I27" s="557"/>
      <c r="J27" s="557"/>
      <c r="K27" s="557"/>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57"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57"/>
      <c r="G28" s="557"/>
      <c r="H28" s="557"/>
      <c r="I28" s="557"/>
      <c r="J28" s="557"/>
      <c r="K28" s="557"/>
      <c r="L28" s="115"/>
      <c r="M28" s="190"/>
      <c r="N28" s="158"/>
      <c r="O28" s="111"/>
      <c r="P28" s="111"/>
      <c r="Q28" s="111"/>
      <c r="R28" s="111"/>
      <c r="S28" s="111"/>
      <c r="T28" s="111"/>
      <c r="U28" s="111"/>
      <c r="V28" s="111"/>
    </row>
    <row r="29" spans="1:22" s="75" customFormat="1" ht="25.5" customHeight="1">
      <c r="A29" s="189"/>
      <c r="D29" s="609"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610"/>
      <c r="F29" s="610"/>
      <c r="G29" s="610"/>
      <c r="H29" s="610"/>
      <c r="I29" s="610"/>
      <c r="J29" s="610"/>
      <c r="K29" s="610"/>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31.5">
      <c r="C31" s="157"/>
      <c r="D31" s="74" t="str">
        <f>Translations!$B$914</f>
        <v>Fuel No.</v>
      </c>
      <c r="E31" s="596" t="str">
        <f>Translations!$B$915</f>
        <v>Name of fuel</v>
      </c>
      <c r="F31" s="597"/>
      <c r="G31" s="598"/>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84" t="str">
        <f>Translations!$B$920</f>
        <v>Jet kerosene (jet A1 or jet A)</v>
      </c>
      <c r="F32" s="584"/>
      <c r="G32" s="598"/>
      <c r="H32" s="193">
        <v>3.15</v>
      </c>
      <c r="I32" s="194">
        <v>44.1</v>
      </c>
      <c r="J32" s="248">
        <v>0</v>
      </c>
      <c r="K32" s="248">
        <v>0</v>
      </c>
      <c r="M32" s="179"/>
      <c r="N32" s="145"/>
      <c r="O32" s="145"/>
      <c r="P32" s="145"/>
      <c r="Q32" s="145"/>
    </row>
    <row r="33" spans="3:11" ht="12.75">
      <c r="C33" s="157"/>
      <c r="D33" s="178">
        <f>D32+1</f>
        <v>2</v>
      </c>
      <c r="E33" s="584" t="str">
        <f>Translations!$B$274</f>
        <v>Jet gasoline (Jet B)</v>
      </c>
      <c r="F33" s="584"/>
      <c r="G33" s="598"/>
      <c r="H33" s="193">
        <v>3.1</v>
      </c>
      <c r="I33" s="194">
        <v>44.3</v>
      </c>
      <c r="J33" s="248">
        <v>0</v>
      </c>
      <c r="K33" s="248">
        <v>0</v>
      </c>
    </row>
    <row r="34" spans="3:11" ht="12.75" customHeight="1">
      <c r="C34" s="157"/>
      <c r="D34" s="178">
        <f aca="true" t="shared" si="0" ref="D34:D43">D33+1</f>
        <v>3</v>
      </c>
      <c r="E34" s="584" t="str">
        <f>Translations!$B$275</f>
        <v>Aviation gasoline (AvGas)</v>
      </c>
      <c r="F34" s="584"/>
      <c r="G34" s="598"/>
      <c r="H34" s="193">
        <v>3.1</v>
      </c>
      <c r="I34" s="194">
        <v>44.3</v>
      </c>
      <c r="J34" s="248">
        <v>0</v>
      </c>
      <c r="K34" s="248">
        <v>0</v>
      </c>
    </row>
    <row r="35" spans="3:11" ht="12.75">
      <c r="C35" s="157"/>
      <c r="D35" s="178">
        <f t="shared" si="0"/>
        <v>4</v>
      </c>
      <c r="E35" s="599"/>
      <c r="F35" s="599"/>
      <c r="G35" s="600"/>
      <c r="H35" s="250"/>
      <c r="I35" s="249"/>
      <c r="J35" s="123"/>
      <c r="K35" s="123"/>
    </row>
    <row r="36" spans="3:11" ht="12.75">
      <c r="C36" s="157"/>
      <c r="D36" s="178">
        <f t="shared" si="0"/>
        <v>5</v>
      </c>
      <c r="E36" s="599"/>
      <c r="F36" s="599"/>
      <c r="G36" s="600"/>
      <c r="H36" s="250"/>
      <c r="I36" s="249"/>
      <c r="J36" s="123"/>
      <c r="K36" s="123"/>
    </row>
    <row r="37" spans="3:11" ht="12.75">
      <c r="C37" s="157"/>
      <c r="D37" s="178">
        <f t="shared" si="0"/>
        <v>6</v>
      </c>
      <c r="E37" s="599"/>
      <c r="F37" s="599"/>
      <c r="G37" s="600"/>
      <c r="H37" s="250"/>
      <c r="I37" s="249"/>
      <c r="J37" s="123"/>
      <c r="K37" s="123"/>
    </row>
    <row r="38" spans="3:11" ht="12.75">
      <c r="C38" s="157"/>
      <c r="D38" s="178">
        <f t="shared" si="0"/>
        <v>7</v>
      </c>
      <c r="E38" s="599"/>
      <c r="F38" s="599"/>
      <c r="G38" s="600"/>
      <c r="H38" s="250"/>
      <c r="I38" s="249"/>
      <c r="J38" s="123"/>
      <c r="K38" s="123"/>
    </row>
    <row r="39" spans="3:11" ht="12.75">
      <c r="C39" s="157"/>
      <c r="D39" s="178">
        <f t="shared" si="0"/>
        <v>8</v>
      </c>
      <c r="E39" s="599"/>
      <c r="F39" s="599"/>
      <c r="G39" s="600"/>
      <c r="H39" s="250"/>
      <c r="I39" s="249"/>
      <c r="J39" s="123"/>
      <c r="K39" s="123"/>
    </row>
    <row r="40" spans="3:11" ht="12.75">
      <c r="C40" s="157"/>
      <c r="D40" s="178">
        <f t="shared" si="0"/>
        <v>9</v>
      </c>
      <c r="E40" s="599"/>
      <c r="F40" s="599"/>
      <c r="G40" s="600"/>
      <c r="H40" s="250"/>
      <c r="I40" s="249"/>
      <c r="J40" s="123"/>
      <c r="K40" s="123"/>
    </row>
    <row r="41" spans="3:11" ht="12.75">
      <c r="C41" s="157"/>
      <c r="D41" s="178">
        <f t="shared" si="0"/>
        <v>10</v>
      </c>
      <c r="E41" s="599"/>
      <c r="F41" s="599"/>
      <c r="G41" s="600"/>
      <c r="H41" s="250"/>
      <c r="I41" s="249"/>
      <c r="J41" s="123"/>
      <c r="K41" s="123"/>
    </row>
    <row r="42" spans="3:11" ht="12.75">
      <c r="C42" s="157"/>
      <c r="D42" s="178">
        <f t="shared" si="0"/>
        <v>11</v>
      </c>
      <c r="E42" s="599"/>
      <c r="F42" s="599"/>
      <c r="G42" s="600"/>
      <c r="H42" s="250"/>
      <c r="I42" s="249"/>
      <c r="J42" s="123"/>
      <c r="K42" s="123"/>
    </row>
    <row r="43" spans="3:11" ht="12.75">
      <c r="C43" s="157"/>
      <c r="D43" s="178">
        <f t="shared" si="0"/>
        <v>12</v>
      </c>
      <c r="E43" s="599"/>
      <c r="F43" s="599"/>
      <c r="G43" s="600"/>
      <c r="H43" s="250"/>
      <c r="I43" s="249"/>
      <c r="J43" s="123"/>
      <c r="K43" s="123"/>
    </row>
    <row r="44" spans="1:11" ht="12.75" hidden="1">
      <c r="A44" s="179" t="s">
        <v>979</v>
      </c>
      <c r="C44" s="157"/>
      <c r="D44" s="178"/>
      <c r="E44" s="599"/>
      <c r="F44" s="599"/>
      <c r="G44" s="600"/>
      <c r="H44" s="250"/>
      <c r="I44" s="249"/>
      <c r="J44" s="123"/>
      <c r="K44" s="123"/>
    </row>
    <row r="45" spans="1:22" s="75" customFormat="1" ht="12.75" customHeight="1">
      <c r="A45" s="189"/>
      <c r="D45" s="571" t="str">
        <f>Translations!$B$921</f>
        <v>If required, you may add further fuels by inserting rows above this one. This is best done by inserting a copied row.</v>
      </c>
      <c r="E45" s="571"/>
      <c r="F45" s="571"/>
      <c r="G45" s="571"/>
      <c r="H45" s="571"/>
      <c r="I45" s="571"/>
      <c r="J45" s="571"/>
      <c r="K45" s="571"/>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71" t="str">
        <f>Translations!$B$923</f>
        <v>Here you have to enter the quantity of each fuel used in the reporting year (also referred to as "activity data"). The emissions and the biomass-related memo-items are calculated automatically using the calculation factors defined under point (b).</v>
      </c>
      <c r="E48" s="571"/>
      <c r="F48" s="571"/>
      <c r="G48" s="571"/>
      <c r="H48" s="571"/>
      <c r="I48" s="571"/>
      <c r="J48" s="571"/>
      <c r="K48" s="571"/>
      <c r="L48" s="115"/>
      <c r="M48" s="190"/>
      <c r="N48" s="158"/>
      <c r="O48" s="111"/>
      <c r="P48" s="111"/>
      <c r="Q48" s="111"/>
      <c r="R48" s="111"/>
      <c r="S48" s="111"/>
      <c r="T48" s="111"/>
      <c r="U48" s="111"/>
      <c r="V48" s="111"/>
    </row>
    <row r="49" spans="1:22" s="75" customFormat="1" ht="25.5" customHeight="1">
      <c r="A49" s="189"/>
      <c r="D49" s="191" t="str">
        <f>Translations!$B$924</f>
        <v>(final) EF </v>
      </c>
      <c r="E49" s="557" t="str">
        <f>Translations!$B$925</f>
        <v>This is calculated from the preliminary emission factor and the sustainable biomass content (where the sustainable biomass content is zero-rated).</v>
      </c>
      <c r="F49" s="557"/>
      <c r="G49" s="557"/>
      <c r="H49" s="557"/>
      <c r="I49" s="557"/>
      <c r="J49" s="557"/>
      <c r="K49" s="557"/>
      <c r="L49" s="115"/>
      <c r="M49" s="190"/>
      <c r="N49" s="158"/>
      <c r="O49" s="111"/>
      <c r="P49" s="111"/>
      <c r="Q49" s="111"/>
      <c r="R49" s="111"/>
      <c r="S49" s="111"/>
      <c r="T49" s="111"/>
      <c r="U49" s="111"/>
      <c r="V49" s="111"/>
    </row>
    <row r="50" spans="1:22" s="75" customFormat="1" ht="25.5" customHeight="1">
      <c r="A50" s="189"/>
      <c r="D50" s="191" t="str">
        <f>Translations!$B$926</f>
        <v>fuel consumption </v>
      </c>
      <c r="E50" s="557" t="str">
        <f>Translations!$B$927</f>
        <v>Please enter here the total fuel consumption of each fuel in tonnes in the reporting year. Please note that this figure should only include fuel consumption to be reported under the EU ETS, i.e. relate to the reduced scope. </v>
      </c>
      <c r="F50" s="557"/>
      <c r="G50" s="557"/>
      <c r="H50" s="557"/>
      <c r="I50" s="557"/>
      <c r="J50" s="557"/>
      <c r="K50" s="557"/>
      <c r="L50" s="115"/>
      <c r="M50" s="190"/>
      <c r="N50" s="158"/>
      <c r="O50" s="111"/>
      <c r="P50" s="111"/>
      <c r="Q50" s="111"/>
      <c r="R50" s="111"/>
      <c r="S50" s="111"/>
      <c r="T50" s="111"/>
      <c r="U50" s="111"/>
      <c r="V50" s="111"/>
    </row>
    <row r="51" spans="1:22" s="75" customFormat="1" ht="25.5" customHeight="1">
      <c r="A51" s="189"/>
      <c r="D51" s="191" t="str">
        <f>Translations!$B$928</f>
        <v>CO2 emissions 
[t CO2]</v>
      </c>
      <c r="E51" s="557" t="str">
        <f>Translations!$B$929</f>
        <v>This is the amount of "fossil" emissions (including emissions from biomass for which no evidence for compliance with the sustainability criteria has been provided). It is identical to the emissions for which allowances are to be surrendered.</v>
      </c>
      <c r="F51" s="557"/>
      <c r="G51" s="557"/>
      <c r="H51" s="557"/>
      <c r="I51" s="557"/>
      <c r="J51" s="557"/>
      <c r="K51" s="557"/>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57" t="str">
        <f>Translations!$B$931</f>
        <v>This figure shows as a memo-item the emissions from sustainable biomass. </v>
      </c>
      <c r="F52" s="557"/>
      <c r="G52" s="557"/>
      <c r="H52" s="557"/>
      <c r="I52" s="557"/>
      <c r="J52" s="557"/>
      <c r="K52" s="557"/>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57" t="str">
        <f>Translations!$B$933</f>
        <v>This figure shows as a memo-item the emissions from non-sustainable biomass. Note that these emissions are part of the "fossil" emissions and do not need to be added once more.</v>
      </c>
      <c r="F53" s="557"/>
      <c r="G53" s="557"/>
      <c r="H53" s="557"/>
      <c r="I53" s="557"/>
      <c r="J53" s="557"/>
      <c r="K53" s="557"/>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96" t="str">
        <f>Translations!$B$915</f>
        <v>Name of fuel</v>
      </c>
      <c r="F55" s="597"/>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84" t="str">
        <f>Translations!$B$920</f>
        <v>Jet kerosene (jet A1 or jet A)</v>
      </c>
      <c r="F56" s="584"/>
      <c r="G56" s="244">
        <f>IF(ISNUMBER(H32),H32*(1-SUM(J32)/100),"")</f>
        <v>3.15</v>
      </c>
      <c r="H56" s="245">
        <v>19826.006</v>
      </c>
      <c r="I56" s="247">
        <f>IF(AND(ISNUMBER(G56),ISNUMBER(H56)),G56*H56,"")</f>
        <v>62451.918900000004</v>
      </c>
      <c r="J56" s="246">
        <f>IF(AND(ISNUMBER(H32),ISNUMBER(H56)),H32*H56*SUM(J32)/100,"")</f>
        <v>0</v>
      </c>
      <c r="K56" s="246">
        <f>IF(AND(ISNUMBER(H32),ISNUMBER(H56)),H32*H56*SUM(K32)/100,"")</f>
        <v>0</v>
      </c>
      <c r="M56" s="179"/>
      <c r="N56" s="145"/>
      <c r="O56" s="145"/>
      <c r="P56" s="145"/>
      <c r="Q56" s="145"/>
    </row>
    <row r="57" spans="3:11" ht="12.75">
      <c r="C57" s="157"/>
      <c r="D57" s="178">
        <f>D56+1</f>
        <v>2</v>
      </c>
      <c r="E57" s="584" t="str">
        <f>Translations!$B$274</f>
        <v>Jet gasoline (Jet B)</v>
      </c>
      <c r="F57" s="584"/>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84" t="str">
        <f>Translations!$B$275</f>
        <v>Aviation gasoline (AvGas)</v>
      </c>
      <c r="F58" s="584"/>
      <c r="G58" s="244">
        <f t="shared" si="1"/>
        <v>3.1</v>
      </c>
      <c r="H58" s="245"/>
      <c r="I58" s="247">
        <f t="shared" si="2"/>
      </c>
      <c r="J58" s="246">
        <f t="shared" si="3"/>
      </c>
      <c r="K58" s="246">
        <f t="shared" si="4"/>
      </c>
    </row>
    <row r="59" spans="3:11" ht="12.75">
      <c r="C59" s="157"/>
      <c r="D59" s="178">
        <f t="shared" si="5"/>
        <v>4</v>
      </c>
      <c r="E59" s="585">
        <f aca="true" t="shared" si="6" ref="E59:E68">IF(ISBLANK(E35),"",E35)</f>
      </c>
      <c r="F59" s="585"/>
      <c r="G59" s="244">
        <f t="shared" si="1"/>
      </c>
      <c r="H59" s="245"/>
      <c r="I59" s="247">
        <f t="shared" si="2"/>
      </c>
      <c r="J59" s="246">
        <f t="shared" si="3"/>
      </c>
      <c r="K59" s="246">
        <f t="shared" si="4"/>
      </c>
    </row>
    <row r="60" spans="3:11" ht="12.75">
      <c r="C60" s="157"/>
      <c r="D60" s="178">
        <f t="shared" si="5"/>
        <v>5</v>
      </c>
      <c r="E60" s="585">
        <f t="shared" si="6"/>
      </c>
      <c r="F60" s="585"/>
      <c r="G60" s="244">
        <f t="shared" si="1"/>
      </c>
      <c r="H60" s="245"/>
      <c r="I60" s="247">
        <f t="shared" si="2"/>
      </c>
      <c r="J60" s="246">
        <f t="shared" si="3"/>
      </c>
      <c r="K60" s="246">
        <f t="shared" si="4"/>
      </c>
    </row>
    <row r="61" spans="3:11" ht="12.75">
      <c r="C61" s="157"/>
      <c r="D61" s="178">
        <f t="shared" si="5"/>
        <v>6</v>
      </c>
      <c r="E61" s="585">
        <f t="shared" si="6"/>
      </c>
      <c r="F61" s="585"/>
      <c r="G61" s="244">
        <f t="shared" si="1"/>
      </c>
      <c r="H61" s="245"/>
      <c r="I61" s="247">
        <f t="shared" si="2"/>
      </c>
      <c r="J61" s="246">
        <f t="shared" si="3"/>
      </c>
      <c r="K61" s="246">
        <f t="shared" si="4"/>
      </c>
    </row>
    <row r="62" spans="3:11" ht="12.75">
      <c r="C62" s="157"/>
      <c r="D62" s="178">
        <f t="shared" si="5"/>
        <v>7</v>
      </c>
      <c r="E62" s="585">
        <f t="shared" si="6"/>
      </c>
      <c r="F62" s="585"/>
      <c r="G62" s="244">
        <f t="shared" si="1"/>
      </c>
      <c r="H62" s="245"/>
      <c r="I62" s="247">
        <f t="shared" si="2"/>
      </c>
      <c r="J62" s="246">
        <f t="shared" si="3"/>
      </c>
      <c r="K62" s="246">
        <f t="shared" si="4"/>
      </c>
    </row>
    <row r="63" spans="3:11" ht="12.75">
      <c r="C63" s="157"/>
      <c r="D63" s="178">
        <f t="shared" si="5"/>
        <v>8</v>
      </c>
      <c r="E63" s="585">
        <f t="shared" si="6"/>
      </c>
      <c r="F63" s="585"/>
      <c r="G63" s="244">
        <f t="shared" si="1"/>
      </c>
      <c r="H63" s="245"/>
      <c r="I63" s="247">
        <f t="shared" si="2"/>
      </c>
      <c r="J63" s="246">
        <f t="shared" si="3"/>
      </c>
      <c r="K63" s="246">
        <f t="shared" si="4"/>
      </c>
    </row>
    <row r="64" spans="3:11" ht="12.75">
      <c r="C64" s="157"/>
      <c r="D64" s="178">
        <f t="shared" si="5"/>
        <v>9</v>
      </c>
      <c r="E64" s="585">
        <f t="shared" si="6"/>
      </c>
      <c r="F64" s="585"/>
      <c r="G64" s="244">
        <f t="shared" si="1"/>
      </c>
      <c r="H64" s="245"/>
      <c r="I64" s="247">
        <f t="shared" si="2"/>
      </c>
      <c r="J64" s="246">
        <f t="shared" si="3"/>
      </c>
      <c r="K64" s="246">
        <f t="shared" si="4"/>
      </c>
    </row>
    <row r="65" spans="3:11" ht="12.75">
      <c r="C65" s="157"/>
      <c r="D65" s="178">
        <f t="shared" si="5"/>
        <v>10</v>
      </c>
      <c r="E65" s="585">
        <f t="shared" si="6"/>
      </c>
      <c r="F65" s="585"/>
      <c r="G65" s="244">
        <f t="shared" si="1"/>
      </c>
      <c r="H65" s="245"/>
      <c r="I65" s="247">
        <f t="shared" si="2"/>
      </c>
      <c r="J65" s="246">
        <f t="shared" si="3"/>
      </c>
      <c r="K65" s="246">
        <f t="shared" si="4"/>
      </c>
    </row>
    <row r="66" spans="3:11" ht="12.75">
      <c r="C66" s="157"/>
      <c r="D66" s="178">
        <f t="shared" si="5"/>
        <v>11</v>
      </c>
      <c r="E66" s="585">
        <f t="shared" si="6"/>
      </c>
      <c r="F66" s="585"/>
      <c r="G66" s="244">
        <f t="shared" si="1"/>
      </c>
      <c r="H66" s="245"/>
      <c r="I66" s="247">
        <f t="shared" si="2"/>
      </c>
      <c r="J66" s="246">
        <f t="shared" si="3"/>
      </c>
      <c r="K66" s="246">
        <f t="shared" si="4"/>
      </c>
    </row>
    <row r="67" spans="3:11" ht="12.75">
      <c r="C67" s="157"/>
      <c r="D67" s="178">
        <f t="shared" si="5"/>
        <v>12</v>
      </c>
      <c r="E67" s="585">
        <f t="shared" si="6"/>
      </c>
      <c r="F67" s="585"/>
      <c r="G67" s="244">
        <f t="shared" si="1"/>
      </c>
      <c r="H67" s="245"/>
      <c r="I67" s="247">
        <f t="shared" si="2"/>
      </c>
      <c r="J67" s="246">
        <f t="shared" si="3"/>
      </c>
      <c r="K67" s="246">
        <f t="shared" si="4"/>
      </c>
    </row>
    <row r="68" spans="1:11" ht="12.75" hidden="1">
      <c r="A68" s="179" t="s">
        <v>979</v>
      </c>
      <c r="C68" s="157"/>
      <c r="D68" s="178"/>
      <c r="E68" s="585">
        <f t="shared" si="6"/>
      </c>
      <c r="F68" s="585"/>
      <c r="G68" s="244">
        <f t="shared" si="1"/>
      </c>
      <c r="H68" s="245"/>
      <c r="I68" s="247">
        <f t="shared" si="2"/>
      </c>
      <c r="J68" s="246">
        <f t="shared" si="3"/>
      </c>
      <c r="K68" s="246">
        <f t="shared" si="4"/>
      </c>
    </row>
    <row r="69" spans="1:22" s="75" customFormat="1" ht="25.5" customHeight="1">
      <c r="A69" s="189"/>
      <c r="D69" s="571" t="str">
        <f>Translations!$B$936</f>
        <v>If required, you may add further fuels by inserting rows above this one. This is best done by inserting a copied row. However, formulae will need corrections!</v>
      </c>
      <c r="E69" s="571"/>
      <c r="F69" s="571"/>
      <c r="G69" s="571"/>
      <c r="H69" s="571"/>
      <c r="I69" s="571"/>
      <c r="J69" s="571"/>
      <c r="K69" s="571"/>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607" t="str">
        <f>Translations!$B$937</f>
        <v>Total CO2 emissions in the reporting year:</v>
      </c>
      <c r="E71" s="608"/>
      <c r="F71" s="608"/>
      <c r="G71" s="608"/>
      <c r="H71" s="608"/>
      <c r="I71" s="197">
        <f>SUM(I56:I68)</f>
        <v>62451.918900000004</v>
      </c>
      <c r="J71" s="242"/>
      <c r="K71" s="243"/>
      <c r="L71" s="198"/>
      <c r="M71" s="199"/>
      <c r="N71" s="158"/>
      <c r="O71" s="172"/>
      <c r="P71" s="172"/>
      <c r="Q71" s="172"/>
    </row>
    <row r="72" spans="1:22" s="75" customFormat="1" ht="63.75" customHeight="1">
      <c r="A72" s="189"/>
      <c r="D72" s="604"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605"/>
      <c r="F72" s="605"/>
      <c r="G72" s="605"/>
      <c r="H72" s="605"/>
      <c r="I72" s="605"/>
      <c r="J72" s="605"/>
      <c r="K72" s="606"/>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601" t="str">
        <f>Translations!$B$939</f>
        <v>Memo Item: Sustainable biomass:</v>
      </c>
      <c r="E74" s="602"/>
      <c r="F74" s="602"/>
      <c r="G74" s="602"/>
      <c r="H74" s="602"/>
      <c r="I74" s="168"/>
      <c r="J74" s="200">
        <f>SUM(J57:J71)</f>
        <v>0</v>
      </c>
      <c r="K74" s="251"/>
      <c r="L74" s="198"/>
      <c r="M74" s="199"/>
      <c r="N74" s="158"/>
      <c r="O74" s="172"/>
      <c r="P74" s="172"/>
      <c r="Q74" s="172"/>
    </row>
    <row r="75" spans="1:17" s="170" customFormat="1" ht="12.75" customHeight="1">
      <c r="A75" s="196"/>
      <c r="D75" s="601" t="str">
        <f>Translations!$B$940</f>
        <v>Memo Item: Non-sustainable biomass:</v>
      </c>
      <c r="E75" s="602"/>
      <c r="F75" s="602"/>
      <c r="G75" s="602"/>
      <c r="H75" s="602"/>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71"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71"/>
      <c r="F78" s="571"/>
      <c r="G78" s="571"/>
      <c r="H78" s="571"/>
      <c r="I78" s="571"/>
      <c r="J78" s="571"/>
      <c r="K78" s="571"/>
      <c r="L78" s="115"/>
      <c r="M78" s="190"/>
      <c r="N78" s="158"/>
      <c r="O78" s="111"/>
      <c r="P78" s="111"/>
      <c r="Q78" s="111"/>
      <c r="R78" s="111"/>
      <c r="S78" s="111"/>
      <c r="T78" s="111"/>
      <c r="U78" s="111"/>
      <c r="V78" s="111"/>
    </row>
    <row r="79" spans="3:17" ht="25.5" customHeight="1">
      <c r="C79" s="157"/>
      <c r="D79" s="74" t="str">
        <f>Translations!$B$914</f>
        <v>Fuel No.</v>
      </c>
      <c r="E79" s="603" t="str">
        <f>Translations!$B$915</f>
        <v>Name of fuel</v>
      </c>
      <c r="F79" s="603"/>
      <c r="G79" s="581" t="str">
        <f>Translations!$B$943</f>
        <v>Generic Aircraft types using this fuel (ICAO designators separated by semicolons)</v>
      </c>
      <c r="H79" s="582"/>
      <c r="I79" s="582"/>
      <c r="J79" s="582"/>
      <c r="K79" s="583"/>
      <c r="M79" s="179"/>
      <c r="O79" s="145"/>
      <c r="P79" s="145"/>
      <c r="Q79" s="145"/>
    </row>
    <row r="80" spans="3:17" ht="12.75">
      <c r="C80" s="157"/>
      <c r="D80" s="178">
        <v>1</v>
      </c>
      <c r="E80" s="580" t="str">
        <f>IF(ISBLANK(E32),"",E32)</f>
        <v>Jet kerosene (jet A1 or jet A)</v>
      </c>
      <c r="F80" s="580"/>
      <c r="G80" s="586" t="s">
        <v>1416</v>
      </c>
      <c r="H80" s="586"/>
      <c r="I80" s="586"/>
      <c r="J80" s="586"/>
      <c r="K80" s="586"/>
      <c r="M80" s="179"/>
      <c r="O80" s="145"/>
      <c r="P80" s="145"/>
      <c r="Q80" s="145"/>
    </row>
    <row r="81" spans="3:11" ht="12.75" customHeight="1">
      <c r="C81" s="157"/>
      <c r="D81" s="178">
        <f>D80+1</f>
        <v>2</v>
      </c>
      <c r="E81" s="580" t="str">
        <f>IF(ISBLANK(E33),"",E33)</f>
        <v>Jet gasoline (Jet B)</v>
      </c>
      <c r="F81" s="580"/>
      <c r="G81" s="586"/>
      <c r="H81" s="586"/>
      <c r="I81" s="586"/>
      <c r="J81" s="586"/>
      <c r="K81" s="586"/>
    </row>
    <row r="82" spans="3:11" ht="12.75" customHeight="1">
      <c r="C82" s="157"/>
      <c r="D82" s="178">
        <f aca="true" t="shared" si="7" ref="D82:D91">D81+1</f>
        <v>3</v>
      </c>
      <c r="E82" s="580" t="str">
        <f>IF(ISBLANK(E34),"",E34)</f>
        <v>Aviation gasoline (AvGas)</v>
      </c>
      <c r="F82" s="580"/>
      <c r="G82" s="129"/>
      <c r="H82" s="129"/>
      <c r="I82" s="129"/>
      <c r="J82" s="129"/>
      <c r="K82" s="129"/>
    </row>
    <row r="83" spans="3:11" ht="12.75">
      <c r="C83" s="157"/>
      <c r="D83" s="178">
        <f t="shared" si="7"/>
        <v>4</v>
      </c>
      <c r="E83" s="585">
        <f>IF(ISBLANK(E35),"",E35)</f>
      </c>
      <c r="F83" s="585"/>
      <c r="G83" s="129"/>
      <c r="H83" s="129"/>
      <c r="I83" s="129"/>
      <c r="J83" s="129"/>
      <c r="K83" s="129"/>
    </row>
    <row r="84" spans="3:11" ht="12.75">
      <c r="C84" s="157"/>
      <c r="D84" s="178">
        <f t="shared" si="7"/>
        <v>5</v>
      </c>
      <c r="E84" s="585">
        <f aca="true" t="shared" si="8" ref="E84:E92">IF(ISBLANK(E36),"",E36)</f>
      </c>
      <c r="F84" s="585"/>
      <c r="G84" s="129"/>
      <c r="H84" s="129"/>
      <c r="I84" s="129"/>
      <c r="J84" s="129"/>
      <c r="K84" s="129"/>
    </row>
    <row r="85" spans="3:11" ht="12.75">
      <c r="C85" s="157"/>
      <c r="D85" s="178">
        <f t="shared" si="7"/>
        <v>6</v>
      </c>
      <c r="E85" s="585">
        <f t="shared" si="8"/>
      </c>
      <c r="F85" s="585"/>
      <c r="G85" s="129"/>
      <c r="H85" s="129"/>
      <c r="I85" s="129"/>
      <c r="J85" s="129"/>
      <c r="K85" s="129"/>
    </row>
    <row r="86" spans="3:11" ht="12.75">
      <c r="C86" s="157"/>
      <c r="D86" s="178">
        <f t="shared" si="7"/>
        <v>7</v>
      </c>
      <c r="E86" s="585">
        <f t="shared" si="8"/>
      </c>
      <c r="F86" s="585"/>
      <c r="G86" s="129"/>
      <c r="H86" s="129"/>
      <c r="I86" s="129"/>
      <c r="J86" s="129"/>
      <c r="K86" s="129"/>
    </row>
    <row r="87" spans="3:11" ht="12.75">
      <c r="C87" s="157"/>
      <c r="D87" s="178">
        <f t="shared" si="7"/>
        <v>8</v>
      </c>
      <c r="E87" s="585">
        <f t="shared" si="8"/>
      </c>
      <c r="F87" s="585"/>
      <c r="G87" s="129"/>
      <c r="H87" s="129"/>
      <c r="I87" s="129"/>
      <c r="J87" s="129"/>
      <c r="K87" s="129"/>
    </row>
    <row r="88" spans="3:11" ht="12.75">
      <c r="C88" s="157"/>
      <c r="D88" s="178">
        <f t="shared" si="7"/>
        <v>9</v>
      </c>
      <c r="E88" s="585">
        <f t="shared" si="8"/>
      </c>
      <c r="F88" s="585"/>
      <c r="G88" s="129"/>
      <c r="H88" s="129"/>
      <c r="I88" s="129"/>
      <c r="J88" s="129"/>
      <c r="K88" s="129"/>
    </row>
    <row r="89" spans="3:11" ht="12.75">
      <c r="C89" s="157"/>
      <c r="D89" s="178">
        <f t="shared" si="7"/>
        <v>10</v>
      </c>
      <c r="E89" s="585">
        <f t="shared" si="8"/>
      </c>
      <c r="F89" s="585"/>
      <c r="G89" s="129"/>
      <c r="H89" s="129"/>
      <c r="I89" s="129"/>
      <c r="J89" s="129"/>
      <c r="K89" s="129"/>
    </row>
    <row r="90" spans="3:11" ht="12.75">
      <c r="C90" s="157"/>
      <c r="D90" s="178">
        <f t="shared" si="7"/>
        <v>11</v>
      </c>
      <c r="E90" s="585">
        <f t="shared" si="8"/>
      </c>
      <c r="F90" s="585"/>
      <c r="G90" s="129"/>
      <c r="H90" s="129"/>
      <c r="I90" s="129"/>
      <c r="J90" s="129"/>
      <c r="K90" s="129"/>
    </row>
    <row r="91" spans="3:11" ht="12.75">
      <c r="C91" s="157"/>
      <c r="D91" s="178">
        <f t="shared" si="7"/>
        <v>12</v>
      </c>
      <c r="E91" s="585">
        <f t="shared" si="8"/>
      </c>
      <c r="F91" s="585"/>
      <c r="G91" s="586"/>
      <c r="H91" s="586"/>
      <c r="I91" s="586"/>
      <c r="J91" s="586"/>
      <c r="K91" s="586"/>
    </row>
    <row r="92" spans="1:11" ht="12.75" hidden="1">
      <c r="A92" s="179" t="s">
        <v>979</v>
      </c>
      <c r="C92" s="157"/>
      <c r="D92" s="178"/>
      <c r="E92" s="585">
        <f t="shared" si="8"/>
      </c>
      <c r="F92" s="585"/>
      <c r="G92" s="586"/>
      <c r="H92" s="586"/>
      <c r="I92" s="586"/>
      <c r="J92" s="586"/>
      <c r="K92" s="586"/>
    </row>
    <row r="93" spans="1:22" s="75" customFormat="1" ht="12.75" customHeight="1">
      <c r="A93" s="189"/>
      <c r="D93" s="571" t="str">
        <f>Translations!$B$921</f>
        <v>If required, you may add further fuels by inserting rows above this one. This is best done by inserting a copied row.</v>
      </c>
      <c r="E93" s="571"/>
      <c r="F93" s="571"/>
      <c r="G93" s="571"/>
      <c r="H93" s="571"/>
      <c r="I93" s="571"/>
      <c r="J93" s="571"/>
      <c r="K93" s="571"/>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67" t="str">
        <f>Translations!$B$944</f>
        <v>Have you been using the simplified approach allowed for small emitters pursuant to Article 54(2) of the MRR?</v>
      </c>
      <c r="E97" s="567"/>
      <c r="F97" s="567"/>
      <c r="G97" s="567"/>
      <c r="H97" s="567"/>
      <c r="I97" s="567"/>
      <c r="J97" s="567"/>
      <c r="K97" s="567"/>
      <c r="L97" s="83"/>
      <c r="M97" s="180" t="s">
        <v>883</v>
      </c>
    </row>
    <row r="98" spans="3:21" ht="25.5" customHeight="1">
      <c r="C98" s="157"/>
      <c r="D98" s="570"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70"/>
      <c r="F98" s="570"/>
      <c r="G98" s="570"/>
      <c r="H98" s="570"/>
      <c r="I98" s="570"/>
      <c r="J98" s="570"/>
      <c r="K98" s="570"/>
      <c r="L98" s="82"/>
      <c r="Q98" s="145"/>
      <c r="U98" s="201"/>
    </row>
    <row r="99" spans="3:13" ht="12.75">
      <c r="C99" s="163"/>
      <c r="D99" s="162"/>
      <c r="E99" s="162"/>
      <c r="F99" s="162"/>
      <c r="G99" s="158"/>
      <c r="H99" s="161"/>
      <c r="I99" s="526" t="b">
        <v>0</v>
      </c>
      <c r="J99" s="529"/>
      <c r="K99" s="530"/>
      <c r="M99" s="177" t="b">
        <f>IF(ISBLANK(I99),"",I99=FALSE)</f>
        <v>1</v>
      </c>
    </row>
    <row r="100" spans="12:21" ht="4.5" customHeight="1">
      <c r="L100" s="162"/>
      <c r="Q100" s="145"/>
      <c r="U100" s="201"/>
    </row>
    <row r="101" spans="3:21" ht="26.25" customHeight="1">
      <c r="C101" s="157" t="s">
        <v>249</v>
      </c>
      <c r="D101" s="567" t="str">
        <f>Translations!$B$946</f>
        <v>Please report the total number of full scope flights covered by the EU ETS in each four-month period during the reporting year for which you are the aircraft operator:</v>
      </c>
      <c r="E101" s="567"/>
      <c r="F101" s="567"/>
      <c r="G101" s="567"/>
      <c r="H101" s="567"/>
      <c r="I101" s="567"/>
      <c r="J101" s="567"/>
      <c r="K101" s="567"/>
      <c r="L101" s="82"/>
      <c r="Q101" s="145"/>
      <c r="U101" s="201"/>
    </row>
    <row r="102" spans="3:21" ht="15.75" customHeight="1">
      <c r="C102" s="157"/>
      <c r="D102" s="570" t="str">
        <f>Translations!$B$947</f>
        <v>The local time of departure of the flight determines in which four-month period that flight shall be taken into account.</v>
      </c>
      <c r="E102" s="570"/>
      <c r="F102" s="570"/>
      <c r="G102" s="570"/>
      <c r="H102" s="570"/>
      <c r="I102" s="570"/>
      <c r="J102" s="570"/>
      <c r="K102" s="570"/>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68"/>
      <c r="I107" s="568"/>
      <c r="J107" s="568"/>
      <c r="K107" s="568"/>
      <c r="L107" s="206"/>
      <c r="M107" s="255">
        <f>IF(COUNT(G104:G106)&gt;0,AND(M104,M105,M106),"")</f>
      </c>
      <c r="Q107" s="145"/>
      <c r="R107" s="201"/>
    </row>
    <row r="108" ht="15" customHeight="1"/>
    <row r="109" spans="3:21" ht="12.75">
      <c r="C109" s="157" t="s">
        <v>285</v>
      </c>
      <c r="D109" s="567" t="str">
        <f>Translations!$B$954</f>
        <v>Total emissions in the reporting year:</v>
      </c>
      <c r="E109" s="567"/>
      <c r="F109" s="567"/>
      <c r="G109" s="567"/>
      <c r="H109" s="567"/>
      <c r="I109" s="567"/>
      <c r="J109" s="567"/>
      <c r="K109" s="567"/>
      <c r="L109" s="82"/>
      <c r="M109" s="180" t="s">
        <v>1144</v>
      </c>
      <c r="Q109" s="145"/>
      <c r="U109" s="201"/>
    </row>
    <row r="110" spans="1:17" s="162" customFormat="1" ht="15" customHeight="1">
      <c r="A110" s="179"/>
      <c r="D110" s="162" t="str">
        <f>Translations!$B$955</f>
        <v>Please enter here the total emissions related to the full scope.</v>
      </c>
      <c r="H110" s="435"/>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611">
        <f>IF(AND(COUNT(G104:G106,H110)&gt;0,I99=TRUE),IF(OR(M110,M107),EUconst_Eligible,EUconst_NotEligible),"")</f>
      </c>
      <c r="K112" s="612"/>
      <c r="L112" s="82"/>
      <c r="Q112" s="145"/>
      <c r="U112" s="201"/>
    </row>
    <row r="113" spans="4:11" ht="25.5" customHeight="1">
      <c r="D113" s="569" t="str">
        <f>Translations!$B$957</f>
        <v>Note: If you are using the simplified approach for small emitters, but have exceeded the applicable threshold (which is indicated here by the message "not eligible"), the following consequences apply in accordance with Article 54(4) of the MRR:</v>
      </c>
      <c r="E113" s="569"/>
      <c r="F113" s="569"/>
      <c r="G113" s="569"/>
      <c r="H113" s="569"/>
      <c r="I113" s="569"/>
      <c r="J113" s="569"/>
      <c r="K113" s="569"/>
    </row>
    <row r="114" spans="4:11" ht="29.25" customHeight="1">
      <c r="D114" s="570" t="str">
        <f>Translations!$B$958</f>
        <v>The aircraft operator shall notify the competent authority thereof without undue delay and submit a significant modification of the monitoring plan within the meaning of point (vi) of Article 15(4)(a) to the competent authority for approval.</v>
      </c>
      <c r="E114" s="570"/>
      <c r="F114" s="570"/>
      <c r="G114" s="570"/>
      <c r="H114" s="570"/>
      <c r="I114" s="570"/>
      <c r="J114" s="570"/>
      <c r="K114" s="570"/>
    </row>
    <row r="115" spans="4:11" ht="38.25" customHeight="1">
      <c r="D115" s="570"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70"/>
      <c r="F115" s="570"/>
      <c r="G115" s="570"/>
      <c r="H115" s="570"/>
      <c r="I115" s="570"/>
      <c r="J115" s="570"/>
      <c r="K115" s="570"/>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67" t="str">
        <f>Translations!$B$960</f>
        <v>List of data gaps occurred and method of determining surrogate data</v>
      </c>
      <c r="E119" s="567"/>
      <c r="F119" s="567"/>
      <c r="G119" s="567"/>
      <c r="H119" s="567"/>
      <c r="I119" s="567"/>
      <c r="J119" s="567"/>
      <c r="K119" s="567"/>
    </row>
    <row r="120" spans="3:11" ht="25.5" customHeight="1">
      <c r="C120" s="95"/>
      <c r="D120" s="587" t="str">
        <f>Translations!$B$961</f>
        <v>In accordance with Article 65(2) of the MRR data gaps must be closed by a method defined in the monitoring plan, or if this is not possible, by using a tool which may be used for the small emitters approach.</v>
      </c>
      <c r="E120" s="474"/>
      <c r="F120" s="474"/>
      <c r="G120" s="474"/>
      <c r="H120" s="474"/>
      <c r="I120" s="474"/>
      <c r="J120" s="474"/>
      <c r="K120" s="474"/>
    </row>
    <row r="121" spans="3:11" ht="25.5" customHeight="1">
      <c r="C121" s="95"/>
      <c r="D121" s="588"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89"/>
      <c r="F121" s="589"/>
      <c r="G121" s="589"/>
      <c r="H121" s="589"/>
      <c r="I121" s="589"/>
      <c r="J121" s="589"/>
      <c r="K121" s="589"/>
    </row>
    <row r="122" spans="3:11" ht="4.5" customHeight="1">
      <c r="C122" s="95"/>
      <c r="D122" s="95"/>
      <c r="E122" s="95"/>
      <c r="F122" s="95"/>
      <c r="G122" s="95"/>
      <c r="H122" s="95"/>
      <c r="I122" s="95"/>
      <c r="J122" s="95"/>
      <c r="K122" s="95"/>
    </row>
    <row r="123" spans="1:22" s="75" customFormat="1" ht="12.75" customHeight="1">
      <c r="A123" s="189"/>
      <c r="D123" s="571" t="str">
        <f>Translations!$B$963</f>
        <v>The table should be filled as follows:</v>
      </c>
      <c r="E123" s="571"/>
      <c r="F123" s="571"/>
      <c r="G123" s="571"/>
      <c r="H123" s="571"/>
      <c r="I123" s="571"/>
      <c r="J123" s="571"/>
      <c r="K123" s="571"/>
      <c r="L123" s="115"/>
      <c r="M123" s="190"/>
      <c r="N123" s="158"/>
      <c r="O123" s="111"/>
      <c r="P123" s="111"/>
      <c r="Q123" s="111"/>
      <c r="R123" s="111"/>
      <c r="S123" s="111"/>
      <c r="T123" s="111"/>
      <c r="U123" s="111"/>
      <c r="V123" s="111"/>
    </row>
    <row r="124" spans="1:22" s="75" customFormat="1" ht="25.5" customHeight="1">
      <c r="A124" s="189"/>
      <c r="D124" s="191" t="str">
        <f>Translations!$B$964</f>
        <v>Reference</v>
      </c>
      <c r="E124" s="557" t="str">
        <f>Translations!$B$965</f>
        <v>Here the data gap should be specified, either by referencing the aircraft, aerodrome, flight numbers etc. for which the data gap occurred, and/or the start and end date of the period where the gap occurred.</v>
      </c>
      <c r="F124" s="557"/>
      <c r="G124" s="557"/>
      <c r="H124" s="557"/>
      <c r="I124" s="557"/>
      <c r="J124" s="557"/>
      <c r="K124" s="557"/>
      <c r="L124" s="115"/>
      <c r="M124" s="190"/>
      <c r="N124" s="158"/>
      <c r="O124" s="111"/>
      <c r="P124" s="111"/>
      <c r="Q124" s="111"/>
      <c r="R124" s="111"/>
      <c r="S124" s="111"/>
      <c r="T124" s="111"/>
      <c r="U124" s="111"/>
      <c r="V124" s="111"/>
    </row>
    <row r="125" spans="1:22" s="75" customFormat="1" ht="12.75" customHeight="1">
      <c r="A125" s="189"/>
      <c r="D125" s="191" t="str">
        <f>Translations!$B$966</f>
        <v>Reason</v>
      </c>
      <c r="E125" s="557" t="str">
        <f>Translations!$B$967</f>
        <v>Please describe here the reason why the data gap occurred.</v>
      </c>
      <c r="F125" s="557"/>
      <c r="G125" s="557"/>
      <c r="H125" s="557"/>
      <c r="I125" s="557"/>
      <c r="J125" s="557"/>
      <c r="K125" s="557"/>
      <c r="L125" s="115"/>
      <c r="M125" s="190"/>
      <c r="N125" s="158"/>
      <c r="O125" s="111"/>
      <c r="P125" s="111"/>
      <c r="Q125" s="111"/>
      <c r="R125" s="111"/>
      <c r="S125" s="111"/>
      <c r="T125" s="111"/>
      <c r="U125" s="111"/>
      <c r="V125" s="111"/>
    </row>
    <row r="126" spans="1:22" s="75" customFormat="1" ht="25.5" customHeight="1">
      <c r="A126" s="189"/>
      <c r="D126" s="191" t="str">
        <f>Translations!$B$968</f>
        <v>Type</v>
      </c>
      <c r="E126" s="557" t="str">
        <f>Translations!$B$969</f>
        <v>Please describe here the type of data gap, such as "density measurement not available", "fuel uplift not available", "flights missing activity list", etc.</v>
      </c>
      <c r="F126" s="557"/>
      <c r="G126" s="557"/>
      <c r="H126" s="557"/>
      <c r="I126" s="557"/>
      <c r="J126" s="557"/>
      <c r="K126" s="557"/>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57" t="str">
        <f>Translations!$B$971</f>
        <v>please indicate the method of determining surrogate data, by referencing the procedure in your monitoring plan, or by "small emitter tool" etc.</v>
      </c>
      <c r="F127" s="557"/>
      <c r="G127" s="557"/>
      <c r="H127" s="557"/>
      <c r="I127" s="557"/>
      <c r="J127" s="557"/>
      <c r="K127" s="557"/>
      <c r="L127" s="115"/>
      <c r="M127" s="190"/>
      <c r="N127" s="158"/>
      <c r="O127" s="111"/>
      <c r="P127" s="111"/>
      <c r="Q127" s="111"/>
      <c r="R127" s="111"/>
      <c r="S127" s="111"/>
      <c r="T127" s="111"/>
      <c r="U127" s="111"/>
      <c r="V127" s="111"/>
    </row>
    <row r="128" spans="1:22" s="75" customFormat="1" ht="12.75" customHeight="1">
      <c r="A128" s="189"/>
      <c r="D128" s="191" t="str">
        <f>Translations!$B$972</f>
        <v>Emissions</v>
      </c>
      <c r="E128" s="557" t="str">
        <f>Translations!$B$973</f>
        <v>Please give here the amount of emissions which are affected by the data gap. This figure must be INCLUDED in section 5.</v>
      </c>
      <c r="F128" s="557"/>
      <c r="G128" s="557"/>
      <c r="H128" s="557"/>
      <c r="I128" s="557"/>
      <c r="J128" s="557"/>
      <c r="K128" s="557"/>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607" t="str">
        <f>Translations!$B$964</f>
        <v>Reference</v>
      </c>
      <c r="E130" s="613"/>
      <c r="F130" s="366" t="str">
        <f>Translations!$B$966</f>
        <v>Reason</v>
      </c>
      <c r="G130" s="558" t="str">
        <f>Translations!$B$968</f>
        <v>Type</v>
      </c>
      <c r="H130" s="559"/>
      <c r="I130" s="558" t="str">
        <f>Translations!$B$970</f>
        <v>Replacement method</v>
      </c>
      <c r="J130" s="559"/>
      <c r="K130" s="260" t="str">
        <f>Translations!$B$972</f>
        <v>Emissions</v>
      </c>
    </row>
    <row r="131" spans="3:11" ht="15" customHeight="1">
      <c r="C131" s="95"/>
      <c r="D131" s="560" t="s">
        <v>1247</v>
      </c>
      <c r="E131" s="561"/>
      <c r="F131" s="447" t="s">
        <v>1424</v>
      </c>
      <c r="G131" s="562" t="s">
        <v>1425</v>
      </c>
      <c r="H131" s="563"/>
      <c r="I131" s="562" t="s">
        <v>1426</v>
      </c>
      <c r="J131" s="563"/>
      <c r="K131" s="652">
        <f>18.15</f>
        <v>18.15</v>
      </c>
    </row>
    <row r="132" spans="3:11" ht="15" customHeight="1">
      <c r="C132" s="95"/>
      <c r="D132" s="560" t="s">
        <v>1361</v>
      </c>
      <c r="E132" s="561"/>
      <c r="F132" s="447" t="s">
        <v>1424</v>
      </c>
      <c r="G132" s="562" t="s">
        <v>1425</v>
      </c>
      <c r="H132" s="563"/>
      <c r="I132" s="562" t="s">
        <v>1426</v>
      </c>
      <c r="J132" s="563"/>
      <c r="K132" s="652">
        <f>20828/1000</f>
        <v>20.828</v>
      </c>
    </row>
    <row r="133" spans="3:11" ht="15" customHeight="1">
      <c r="C133" s="95"/>
      <c r="D133" s="442" t="s">
        <v>1247</v>
      </c>
      <c r="E133" s="443"/>
      <c r="F133" s="447" t="s">
        <v>1424</v>
      </c>
      <c r="G133" s="562" t="s">
        <v>1425</v>
      </c>
      <c r="H133" s="563"/>
      <c r="I133" s="562" t="s">
        <v>1426</v>
      </c>
      <c r="J133" s="563"/>
      <c r="K133" s="652">
        <f>23764/1000</f>
        <v>23.764</v>
      </c>
    </row>
    <row r="134" spans="3:11" ht="15" customHeight="1">
      <c r="C134" s="95"/>
      <c r="D134" s="560"/>
      <c r="E134" s="561"/>
      <c r="F134" s="444"/>
      <c r="G134" s="562"/>
      <c r="H134" s="563"/>
      <c r="I134" s="562"/>
      <c r="J134" s="563"/>
      <c r="K134" s="446"/>
    </row>
    <row r="135" spans="3:11" ht="15" customHeight="1">
      <c r="C135" s="95"/>
      <c r="D135" s="560"/>
      <c r="E135" s="561"/>
      <c r="F135" s="444"/>
      <c r="G135" s="562"/>
      <c r="H135" s="563"/>
      <c r="I135" s="562"/>
      <c r="J135" s="563"/>
      <c r="K135" s="446"/>
    </row>
    <row r="136" spans="3:11" ht="15" customHeight="1">
      <c r="C136" s="95"/>
      <c r="D136" s="560"/>
      <c r="E136" s="561"/>
      <c r="F136" s="441"/>
      <c r="G136" s="562"/>
      <c r="H136" s="563"/>
      <c r="I136" s="562"/>
      <c r="J136" s="563"/>
      <c r="K136" s="261"/>
    </row>
    <row r="137" spans="3:11" ht="15" customHeight="1">
      <c r="C137" s="95"/>
      <c r="D137" s="560"/>
      <c r="E137" s="561"/>
      <c r="F137" s="441"/>
      <c r="G137" s="562"/>
      <c r="H137" s="563"/>
      <c r="I137" s="562"/>
      <c r="J137" s="563"/>
      <c r="K137" s="261"/>
    </row>
    <row r="138" spans="3:11" ht="15" customHeight="1">
      <c r="C138" s="95"/>
      <c r="D138" s="560"/>
      <c r="E138" s="561"/>
      <c r="F138" s="441"/>
      <c r="G138" s="562"/>
      <c r="H138" s="563"/>
      <c r="I138" s="562"/>
      <c r="J138" s="563"/>
      <c r="K138" s="261"/>
    </row>
    <row r="139" spans="3:11" ht="15" customHeight="1">
      <c r="C139" s="95"/>
      <c r="D139" s="560"/>
      <c r="E139" s="561"/>
      <c r="F139" s="441"/>
      <c r="G139" s="562"/>
      <c r="H139" s="563"/>
      <c r="I139" s="562"/>
      <c r="J139" s="563"/>
      <c r="K139" s="261"/>
    </row>
    <row r="140" spans="3:11" ht="15" customHeight="1">
      <c r="C140" s="95"/>
      <c r="D140" s="560"/>
      <c r="E140" s="561"/>
      <c r="F140" s="441"/>
      <c r="G140" s="562"/>
      <c r="H140" s="563"/>
      <c r="I140" s="562"/>
      <c r="J140" s="563"/>
      <c r="K140" s="261"/>
    </row>
    <row r="141" spans="3:11" ht="15" customHeight="1">
      <c r="C141" s="95"/>
      <c r="D141" s="439"/>
      <c r="E141" s="440"/>
      <c r="F141" s="441"/>
      <c r="G141" s="562"/>
      <c r="H141" s="563"/>
      <c r="I141" s="562"/>
      <c r="J141" s="563"/>
      <c r="K141" s="261"/>
    </row>
    <row r="142" spans="3:11" ht="15" customHeight="1">
      <c r="C142" s="95"/>
      <c r="D142" s="439"/>
      <c r="E142" s="440"/>
      <c r="F142" s="441"/>
      <c r="G142" s="562"/>
      <c r="H142" s="563"/>
      <c r="I142" s="562"/>
      <c r="J142" s="563"/>
      <c r="K142" s="261"/>
    </row>
    <row r="143" spans="1:22" s="75" customFormat="1" ht="12.75" customHeight="1">
      <c r="A143" s="189"/>
      <c r="D143" s="571" t="str">
        <f>Translations!$B$921</f>
        <v>If required, you may add further fuels by inserting rows above this one. This is best done by inserting a copied row.</v>
      </c>
      <c r="E143" s="571"/>
      <c r="F143" s="571"/>
      <c r="G143" s="571"/>
      <c r="H143" s="571"/>
      <c r="I143" s="571"/>
      <c r="J143" s="571"/>
      <c r="K143" s="571"/>
      <c r="L143" s="115"/>
      <c r="M143" s="190"/>
      <c r="N143" s="158"/>
      <c r="O143" s="111"/>
      <c r="P143" s="111"/>
      <c r="Q143" s="111"/>
      <c r="R143" s="111"/>
      <c r="S143" s="111"/>
      <c r="T143" s="111"/>
      <c r="U143" s="111"/>
      <c r="V143" s="111"/>
    </row>
    <row r="146" spans="3:11" ht="12">
      <c r="C146" s="162"/>
      <c r="D146" s="556" t="str">
        <f>Translations!$B$974</f>
        <v>&lt;&lt;&lt; Click here to proceed to section 8 "Detailed emission data" &gt;&gt;&gt;</v>
      </c>
      <c r="E146" s="556"/>
      <c r="F146" s="556"/>
      <c r="G146" s="556"/>
      <c r="H146" s="556"/>
      <c r="I146" s="162"/>
      <c r="J146" s="162"/>
      <c r="K146" s="162"/>
    </row>
  </sheetData>
  <sheetProtection sheet="1" objects="1" scenarios="1" formatCells="0" formatColumns="0" formatRows="0"/>
  <mergeCells count="138">
    <mergeCell ref="D135:E135"/>
    <mergeCell ref="D136:E136"/>
    <mergeCell ref="D137:E137"/>
    <mergeCell ref="D138:E138"/>
    <mergeCell ref="D139:E139"/>
    <mergeCell ref="D140:E140"/>
    <mergeCell ref="I142:J142"/>
    <mergeCell ref="D143:K143"/>
    <mergeCell ref="G140:H140"/>
    <mergeCell ref="I140:J140"/>
    <mergeCell ref="G142:H142"/>
    <mergeCell ref="G141:H141"/>
    <mergeCell ref="I141:J141"/>
    <mergeCell ref="G139:H139"/>
    <mergeCell ref="I139:J139"/>
    <mergeCell ref="G136:H136"/>
    <mergeCell ref="I136:J136"/>
    <mergeCell ref="G137:H137"/>
    <mergeCell ref="I137:J137"/>
    <mergeCell ref="G134:H134"/>
    <mergeCell ref="I134:J134"/>
    <mergeCell ref="G135:H135"/>
    <mergeCell ref="I135:J135"/>
    <mergeCell ref="I133:J133"/>
    <mergeCell ref="G138:H138"/>
    <mergeCell ref="I138:J138"/>
    <mergeCell ref="D115:K115"/>
    <mergeCell ref="G132:H132"/>
    <mergeCell ref="I132:J132"/>
    <mergeCell ref="G131:H131"/>
    <mergeCell ref="I131:J131"/>
    <mergeCell ref="D130:E130"/>
    <mergeCell ref="D131:E131"/>
    <mergeCell ref="E125:K125"/>
    <mergeCell ref="D123:K123"/>
    <mergeCell ref="E38:G38"/>
    <mergeCell ref="G91:K91"/>
    <mergeCell ref="G92:K92"/>
    <mergeCell ref="I99:K99"/>
    <mergeCell ref="D98:K98"/>
    <mergeCell ref="J112:K112"/>
    <mergeCell ref="D48:K48"/>
    <mergeCell ref="E49:K49"/>
    <mergeCell ref="E50:K50"/>
    <mergeCell ref="E51:K51"/>
    <mergeCell ref="D29:K29"/>
    <mergeCell ref="E25:K25"/>
    <mergeCell ref="E26:K26"/>
    <mergeCell ref="E27:K27"/>
    <mergeCell ref="E28:K28"/>
    <mergeCell ref="E37:G37"/>
    <mergeCell ref="D69:K69"/>
    <mergeCell ref="E39:G39"/>
    <mergeCell ref="E40:G40"/>
    <mergeCell ref="E41:G41"/>
    <mergeCell ref="E42:G42"/>
    <mergeCell ref="E43:G43"/>
    <mergeCell ref="E44:G44"/>
    <mergeCell ref="D45:K45"/>
    <mergeCell ref="E52:K52"/>
    <mergeCell ref="E53:K53"/>
    <mergeCell ref="D72:K72"/>
    <mergeCell ref="E64:F64"/>
    <mergeCell ref="E65:F65"/>
    <mergeCell ref="E61:F61"/>
    <mergeCell ref="E62:F62"/>
    <mergeCell ref="E63:F63"/>
    <mergeCell ref="E66:F66"/>
    <mergeCell ref="E67:F67"/>
    <mergeCell ref="E68:F68"/>
    <mergeCell ref="D71:H71"/>
    <mergeCell ref="E83:F83"/>
    <mergeCell ref="E84:F84"/>
    <mergeCell ref="E85:F85"/>
    <mergeCell ref="E86:F86"/>
    <mergeCell ref="E79:F79"/>
    <mergeCell ref="D78:K78"/>
    <mergeCell ref="E80:F80"/>
    <mergeCell ref="D16:K16"/>
    <mergeCell ref="D17:K17"/>
    <mergeCell ref="E55:F55"/>
    <mergeCell ref="E56:F56"/>
    <mergeCell ref="E31:G31"/>
    <mergeCell ref="E32:G32"/>
    <mergeCell ref="E33:G33"/>
    <mergeCell ref="E34:G34"/>
    <mergeCell ref="E35:G35"/>
    <mergeCell ref="E36:G36"/>
    <mergeCell ref="D120:K120"/>
    <mergeCell ref="D121:K121"/>
    <mergeCell ref="E87:F87"/>
    <mergeCell ref="E88:F88"/>
    <mergeCell ref="E89:F89"/>
    <mergeCell ref="E90:F90"/>
    <mergeCell ref="E91:F91"/>
    <mergeCell ref="E92:F92"/>
    <mergeCell ref="D93:K93"/>
    <mergeCell ref="D114:K114"/>
    <mergeCell ref="E82:F82"/>
    <mergeCell ref="G79:K79"/>
    <mergeCell ref="E57:F57"/>
    <mergeCell ref="E58:F58"/>
    <mergeCell ref="E59:F59"/>
    <mergeCell ref="E60:F60"/>
    <mergeCell ref="G80:K80"/>
    <mergeCell ref="G81:K81"/>
    <mergeCell ref="D74:H74"/>
    <mergeCell ref="D75:H75"/>
    <mergeCell ref="C3:K3"/>
    <mergeCell ref="I9:K9"/>
    <mergeCell ref="D14:K14"/>
    <mergeCell ref="D15:K15"/>
    <mergeCell ref="D5:K5"/>
    <mergeCell ref="D7:H7"/>
    <mergeCell ref="D9:H9"/>
    <mergeCell ref="I12:K12"/>
    <mergeCell ref="D11:K11"/>
    <mergeCell ref="I7:K7"/>
    <mergeCell ref="D21:J21"/>
    <mergeCell ref="D101:K101"/>
    <mergeCell ref="D109:K109"/>
    <mergeCell ref="H107:K107"/>
    <mergeCell ref="D113:K113"/>
    <mergeCell ref="D119:K119"/>
    <mergeCell ref="D102:K102"/>
    <mergeCell ref="D97:K97"/>
    <mergeCell ref="D24:K24"/>
    <mergeCell ref="E81:F81"/>
    <mergeCell ref="D146:H146"/>
    <mergeCell ref="E124:K124"/>
    <mergeCell ref="E126:K126"/>
    <mergeCell ref="E127:K127"/>
    <mergeCell ref="E128:K128"/>
    <mergeCell ref="G130:H130"/>
    <mergeCell ref="I130:J130"/>
    <mergeCell ref="D132:E132"/>
    <mergeCell ref="D134:E134"/>
    <mergeCell ref="G133:H133"/>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9" r:id="rId1"/>
  <headerFooter alignWithMargins="0">
    <oddFooter>&amp;L&amp;F&amp;C&amp;A
&amp;R&amp;P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codeName="Tabelle1">
    <pageSetUpPr fitToPage="1"/>
  </sheetPr>
  <dimension ref="A2:K216"/>
  <sheetViews>
    <sheetView showGridLines="0" zoomScaleSheetLayoutView="100" workbookViewId="0" topLeftCell="A169">
      <selection activeCell="F182" sqref="F182"/>
    </sheetView>
  </sheetViews>
  <sheetFormatPr defaultColWidth="11.42187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
      <c r="B4" s="259">
        <v>8</v>
      </c>
      <c r="C4" s="211" t="str">
        <f>Translations!$B$847</f>
        <v>Detailed emissions data</v>
      </c>
      <c r="D4" s="211"/>
      <c r="E4" s="211"/>
      <c r="F4" s="211"/>
      <c r="G4" s="211"/>
      <c r="H4" s="211"/>
      <c r="I4" s="211"/>
      <c r="J4" s="211"/>
    </row>
    <row r="6" spans="2:10" ht="28.5" customHeight="1">
      <c r="B6" s="212" t="s">
        <v>246</v>
      </c>
      <c r="C6" s="614" t="str">
        <f>Translations!$B$976</f>
        <v>The following table is used for control purposes only. Please make sure that the totals are consistent with the result of section 5(c). The following sections (b) and (c) should be filled without any double counting of emissions.</v>
      </c>
      <c r="D6" s="565"/>
      <c r="E6" s="565"/>
      <c r="F6" s="565"/>
      <c r="G6" s="565"/>
      <c r="H6" s="565"/>
      <c r="I6" s="565"/>
      <c r="J6" s="565"/>
    </row>
    <row r="7" spans="2:10" ht="55.5" customHeight="1">
      <c r="B7" s="212"/>
      <c r="C7" s="614"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15"/>
      <c r="E7" s="615"/>
      <c r="F7" s="615"/>
      <c r="G7" s="615"/>
      <c r="H7" s="615"/>
      <c r="I7" s="615"/>
      <c r="J7" s="615"/>
    </row>
    <row r="8" spans="2:10" ht="25.5" customHeight="1">
      <c r="B8" s="212"/>
      <c r="C8" s="614" t="str">
        <f>Translations!$B$978</f>
        <v>Note: Only fossil emissions are accounted for in this section. This includes biomass emissions for which sustainability criteria have not been proven.</v>
      </c>
      <c r="D8" s="615"/>
      <c r="E8" s="615"/>
      <c r="F8" s="615"/>
      <c r="G8" s="615"/>
      <c r="H8" s="615"/>
      <c r="I8" s="615"/>
      <c r="J8" s="615"/>
    </row>
    <row r="10" spans="3:11" ht="12">
      <c r="C10" s="213"/>
      <c r="D10" s="214"/>
      <c r="E10" s="617" t="str">
        <f>Translations!$B$979</f>
        <v>Emissions from each Fuel [t CO2]</v>
      </c>
      <c r="F10" s="618"/>
      <c r="G10" s="618"/>
      <c r="H10" s="618"/>
      <c r="I10" s="618"/>
      <c r="J10" s="215" t="str">
        <f>Translations!$B$980</f>
        <v>TOTAL [t CO2]</v>
      </c>
      <c r="K10" s="216"/>
    </row>
    <row r="11" spans="3:11" ht="31.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16" t="str">
        <f>Translations!$B$984</f>
        <v>Total aggregated CO2 emissions from all flights relating to the reduced scope of the EU ETS Directive (= B + C)</v>
      </c>
      <c r="D12" s="584"/>
      <c r="E12" s="262">
        <f>E13+E14</f>
        <v>62451.91890000002</v>
      </c>
      <c r="F12" s="262">
        <f>F13+F14</f>
        <v>0</v>
      </c>
      <c r="G12" s="262">
        <f>G13+G14</f>
        <v>0</v>
      </c>
      <c r="H12" s="262">
        <f>H13+H14</f>
        <v>0</v>
      </c>
      <c r="I12" s="262">
        <f>I13+I14</f>
        <v>0</v>
      </c>
      <c r="J12" s="262">
        <f>SUM(E12:I12)</f>
        <v>62451.91890000002</v>
      </c>
      <c r="K12" s="216"/>
    </row>
    <row r="13" spans="2:11" ht="39.75" customHeight="1">
      <c r="B13" s="222" t="s">
        <v>1068</v>
      </c>
      <c r="C13" s="623" t="str">
        <f>Translations!$B$985</f>
        <v>of which departure MS is the same as arrival MS (domestic flights, =sum of section (b))</v>
      </c>
      <c r="D13" s="624"/>
      <c r="E13" s="263">
        <f>E56</f>
        <v>800.5158000000001</v>
      </c>
      <c r="F13" s="263">
        <f>F56</f>
        <v>0</v>
      </c>
      <c r="G13" s="263">
        <f>G56</f>
        <v>0</v>
      </c>
      <c r="H13" s="263">
        <f>H56</f>
        <v>0</v>
      </c>
      <c r="I13" s="263">
        <f>I56</f>
        <v>0</v>
      </c>
      <c r="J13" s="262">
        <f>SUM(E13:I13)</f>
        <v>800.5158000000001</v>
      </c>
      <c r="K13" s="216"/>
    </row>
    <row r="14" spans="2:11" ht="39.75" customHeight="1">
      <c r="B14" s="222" t="s">
        <v>1066</v>
      </c>
      <c r="C14" s="623" t="str">
        <f>Translations!$B$986</f>
        <v>of which all other intra EEA flights</v>
      </c>
      <c r="D14" s="624"/>
      <c r="E14" s="262">
        <f>E15+E16</f>
        <v>61651.40310000002</v>
      </c>
      <c r="F14" s="262">
        <f>F15+F16</f>
        <v>0</v>
      </c>
      <c r="G14" s="262">
        <f>G15+G16</f>
        <v>0</v>
      </c>
      <c r="H14" s="262">
        <f>H15+H16</f>
        <v>0</v>
      </c>
      <c r="I14" s="262">
        <f>I15+I16</f>
        <v>0</v>
      </c>
      <c r="J14" s="262">
        <f>SUM(E14:I14)</f>
        <v>61651.40310000002</v>
      </c>
      <c r="K14" s="216"/>
    </row>
    <row r="15" spans="2:11" ht="39.75" customHeight="1">
      <c r="B15" s="222" t="s">
        <v>1065</v>
      </c>
      <c r="C15" s="630" t="str">
        <f>Translations!$B$987</f>
        <v>emissions from all flights departing from a Member State to another Member State (=sum of section (c))</v>
      </c>
      <c r="D15" s="631"/>
      <c r="E15" s="262">
        <f>E182</f>
        <v>61651.40310000002</v>
      </c>
      <c r="F15" s="262">
        <f>F182</f>
        <v>0</v>
      </c>
      <c r="G15" s="262">
        <f>G182</f>
        <v>0</v>
      </c>
      <c r="H15" s="262">
        <f>H182</f>
        <v>0</v>
      </c>
      <c r="I15" s="262">
        <f>I182</f>
        <v>0</v>
      </c>
      <c r="J15" s="262">
        <f>SUM(E15:I15)</f>
        <v>61651.40310000002</v>
      </c>
      <c r="K15" s="216"/>
    </row>
    <row r="16" spans="2:11" ht="39.75" customHeight="1" hidden="1">
      <c r="B16" s="222" t="s">
        <v>1064</v>
      </c>
      <c r="C16" s="630" t="str">
        <f>Translations!$B$988</f>
        <v>emissions from all flights arriving at a Member State from a third country (=sum of section (d))</v>
      </c>
      <c r="D16" s="631"/>
      <c r="E16" s="262">
        <f>E214</f>
        <v>0</v>
      </c>
      <c r="F16" s="262">
        <f>F214</f>
        <v>0</v>
      </c>
      <c r="G16" s="262">
        <f>G214</f>
        <v>0</v>
      </c>
      <c r="H16" s="262">
        <f>H214</f>
        <v>0</v>
      </c>
      <c r="I16" s="262">
        <f>I214</f>
        <v>0</v>
      </c>
      <c r="J16" s="262">
        <f>SUM(E16:I16)</f>
        <v>0</v>
      </c>
      <c r="K16" s="216"/>
    </row>
    <row r="17" spans="3:10" ht="12">
      <c r="C17" s="223" t="str">
        <f>Translations!$B$1035</f>
        <v>Please note that all figures should only include emissions to be reported under the EU ETS, i.e. relate to the reduced scope. </v>
      </c>
      <c r="D17" s="223"/>
      <c r="E17" s="223"/>
      <c r="F17" s="223"/>
      <c r="G17" s="223"/>
      <c r="H17" s="223"/>
      <c r="I17" s="223"/>
      <c r="J17" s="223"/>
    </row>
    <row r="18" spans="3:7" ht="12">
      <c r="C18" s="210" t="str">
        <f>Translations!$B$989</f>
        <v>Total emissions entered in section 5(c):</v>
      </c>
      <c r="F18" s="264">
        <f>'Emissions overview'!I71</f>
        <v>62451.918900000004</v>
      </c>
      <c r="G18" s="265" t="s">
        <v>1022</v>
      </c>
    </row>
    <row r="19" spans="3:7" ht="12">
      <c r="C19" s="210" t="str">
        <f>Translations!$B$990</f>
        <v>Difference to data given in this sheet:</v>
      </c>
      <c r="F19" s="438">
        <f>F18-J12</f>
        <v>0</v>
      </c>
      <c r="G19" s="265" t="s">
        <v>1022</v>
      </c>
    </row>
    <row r="21" spans="2:10" ht="25.5" customHeight="1">
      <c r="B21" s="212" t="s">
        <v>249</v>
      </c>
      <c r="C21" s="614" t="str">
        <f>Translations!$B$991</f>
        <v>Aggregated CO2 emissions from all flights of which departure Member State is the same as arrival Member State (domestic flights):</v>
      </c>
      <c r="D21" s="565"/>
      <c r="E21" s="565"/>
      <c r="F21" s="565"/>
      <c r="G21" s="565"/>
      <c r="H21" s="565"/>
      <c r="I21" s="565"/>
      <c r="J21" s="565"/>
    </row>
    <row r="22" spans="3:10" ht="17.25" customHeight="1">
      <c r="C22" s="223" t="str">
        <f>Translations!$B$992</f>
        <v>Please complete the following table with the appropriate data for the reporting year.</v>
      </c>
      <c r="D22" s="223"/>
      <c r="E22" s="223"/>
      <c r="F22" s="223"/>
      <c r="G22" s="223"/>
      <c r="H22" s="223"/>
      <c r="I22" s="223"/>
      <c r="J22" s="223"/>
    </row>
    <row r="23" spans="3:11" ht="12">
      <c r="C23" s="224"/>
      <c r="D23" s="225"/>
      <c r="E23" s="617" t="str">
        <f>Translations!$B$979</f>
        <v>Emissions from each Fuel [t CO2]</v>
      </c>
      <c r="F23" s="618"/>
      <c r="G23" s="618"/>
      <c r="H23" s="618"/>
      <c r="I23" s="618"/>
      <c r="J23" s="215" t="str">
        <f>Translations!$B$980</f>
        <v>TOTAL [t CO2]</v>
      </c>
      <c r="K23" s="216"/>
    </row>
    <row r="24" spans="3:11" ht="31.5">
      <c r="C24" s="619" t="str">
        <f>Translations!$B$993</f>
        <v>Member State of departure and arrival</v>
      </c>
      <c r="D24" s="620"/>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
      <c r="C25" s="226" t="str">
        <f>Translations!$B$369</f>
        <v>Austria</v>
      </c>
      <c r="D25" s="227"/>
      <c r="E25" s="127">
        <f>+'[2]Sheet1'!$D$6</f>
        <v>4.4604</v>
      </c>
      <c r="F25" s="127"/>
      <c r="G25" s="127"/>
      <c r="H25" s="127"/>
      <c r="I25" s="127"/>
      <c r="J25" s="266">
        <f aca="true" t="shared" si="0" ref="J25:J56">SUM(E25:I25)</f>
        <v>4.4604</v>
      </c>
      <c r="K25" s="216"/>
    </row>
    <row r="26" spans="3:11" ht="12">
      <c r="C26" s="226" t="str">
        <f>Translations!$B$370</f>
        <v>Belgium</v>
      </c>
      <c r="D26" s="227"/>
      <c r="E26" s="127"/>
      <c r="F26" s="127"/>
      <c r="G26" s="127"/>
      <c r="H26" s="127"/>
      <c r="I26" s="127"/>
      <c r="J26" s="266">
        <f t="shared" si="0"/>
        <v>0</v>
      </c>
      <c r="K26" s="216"/>
    </row>
    <row r="27" spans="3:11" ht="12">
      <c r="C27" s="226" t="str">
        <f>Translations!$B$371</f>
        <v>Bulgaria</v>
      </c>
      <c r="D27" s="227"/>
      <c r="E27" s="127"/>
      <c r="F27" s="127"/>
      <c r="G27" s="127"/>
      <c r="H27" s="127"/>
      <c r="I27" s="127"/>
      <c r="J27" s="266">
        <f t="shared" si="0"/>
        <v>0</v>
      </c>
      <c r="K27" s="216"/>
    </row>
    <row r="28" spans="3:11" ht="12">
      <c r="C28" s="226" t="str">
        <f>Translations!$B$372</f>
        <v>Croatia</v>
      </c>
      <c r="D28" s="227"/>
      <c r="E28" s="127"/>
      <c r="F28" s="127"/>
      <c r="G28" s="127"/>
      <c r="H28" s="127"/>
      <c r="I28" s="127"/>
      <c r="J28" s="266">
        <f t="shared" si="0"/>
        <v>0</v>
      </c>
      <c r="K28" s="216"/>
    </row>
    <row r="29" spans="3:11" ht="12">
      <c r="C29" s="226" t="str">
        <f>Translations!$B$373</f>
        <v>Cyprus</v>
      </c>
      <c r="D29" s="227"/>
      <c r="E29" s="127"/>
      <c r="F29" s="127"/>
      <c r="G29" s="127"/>
      <c r="H29" s="127"/>
      <c r="I29" s="127"/>
      <c r="J29" s="266">
        <f t="shared" si="0"/>
        <v>0</v>
      </c>
      <c r="K29" s="216"/>
    </row>
    <row r="30" spans="3:11" ht="12">
      <c r="C30" s="226" t="str">
        <f>Translations!$B$374</f>
        <v>Czech Republic</v>
      </c>
      <c r="D30" s="227"/>
      <c r="E30" s="127"/>
      <c r="F30" s="127"/>
      <c r="G30" s="127"/>
      <c r="H30" s="127"/>
      <c r="I30" s="127"/>
      <c r="J30" s="266">
        <f t="shared" si="0"/>
        <v>0</v>
      </c>
      <c r="K30" s="216"/>
    </row>
    <row r="31" spans="3:11" ht="12">
      <c r="C31" s="226" t="str">
        <f>Translations!$B$375</f>
        <v>Denmark</v>
      </c>
      <c r="D31" s="227"/>
      <c r="E31" s="127">
        <f>+'[2]Sheet1'!$D$7</f>
        <v>19.655999999999995</v>
      </c>
      <c r="F31" s="127"/>
      <c r="G31" s="127"/>
      <c r="H31" s="127"/>
      <c r="I31" s="127"/>
      <c r="J31" s="266">
        <f t="shared" si="0"/>
        <v>19.655999999999995</v>
      </c>
      <c r="K31" s="216"/>
    </row>
    <row r="32" spans="3:11" ht="12">
      <c r="C32" s="226" t="str">
        <f>Translations!$B$376</f>
        <v>Estonia</v>
      </c>
      <c r="D32" s="227"/>
      <c r="E32" s="127"/>
      <c r="F32" s="127"/>
      <c r="G32" s="127"/>
      <c r="H32" s="127"/>
      <c r="I32" s="127"/>
      <c r="J32" s="266">
        <f t="shared" si="0"/>
        <v>0</v>
      </c>
      <c r="K32" s="216"/>
    </row>
    <row r="33" spans="3:11" ht="12">
      <c r="C33" s="226" t="str">
        <f>Translations!$B$377</f>
        <v>Finland</v>
      </c>
      <c r="D33" s="227"/>
      <c r="E33" s="127">
        <f>+'[2]Sheet1'!$D$8</f>
        <v>27.486900000000002</v>
      </c>
      <c r="F33" s="127"/>
      <c r="G33" s="127"/>
      <c r="H33" s="127"/>
      <c r="I33" s="127"/>
      <c r="J33" s="266">
        <f t="shared" si="0"/>
        <v>27.486900000000002</v>
      </c>
      <c r="K33" s="216"/>
    </row>
    <row r="34" spans="3:11" ht="12">
      <c r="C34" s="226" t="str">
        <f>Translations!$B$378</f>
        <v>France</v>
      </c>
      <c r="D34" s="227"/>
      <c r="E34" s="127">
        <f>+'[2]Sheet1'!$D$9</f>
        <v>235.24515</v>
      </c>
      <c r="F34" s="127"/>
      <c r="G34" s="127"/>
      <c r="H34" s="127"/>
      <c r="I34" s="127"/>
      <c r="J34" s="266">
        <f t="shared" si="0"/>
        <v>235.24515</v>
      </c>
      <c r="K34" s="216"/>
    </row>
    <row r="35" spans="3:11" ht="12">
      <c r="C35" s="226" t="str">
        <f>Translations!$B$379</f>
        <v>Germany</v>
      </c>
      <c r="D35" s="227"/>
      <c r="E35" s="127"/>
      <c r="F35" s="127"/>
      <c r="G35" s="127"/>
      <c r="H35" s="127"/>
      <c r="I35" s="127"/>
      <c r="J35" s="266">
        <f t="shared" si="0"/>
        <v>0</v>
      </c>
      <c r="K35" s="216"/>
    </row>
    <row r="36" spans="3:11" ht="12">
      <c r="C36" s="226" t="str">
        <f>Translations!$B$380</f>
        <v>Greece</v>
      </c>
      <c r="D36" s="227"/>
      <c r="E36" s="127">
        <f>+'[2]Sheet1'!$D$10</f>
        <v>357.72975</v>
      </c>
      <c r="F36" s="127"/>
      <c r="G36" s="127"/>
      <c r="H36" s="127"/>
      <c r="I36" s="127"/>
      <c r="J36" s="266">
        <f t="shared" si="0"/>
        <v>357.72975</v>
      </c>
      <c r="K36" s="216"/>
    </row>
    <row r="37" spans="3:11" ht="12">
      <c r="C37" s="226" t="str">
        <f>Translations!$B$381</f>
        <v>Hungary</v>
      </c>
      <c r="D37" s="227"/>
      <c r="E37" s="127"/>
      <c r="F37" s="127"/>
      <c r="G37" s="127"/>
      <c r="H37" s="127"/>
      <c r="I37" s="127"/>
      <c r="J37" s="266">
        <f t="shared" si="0"/>
        <v>0</v>
      </c>
      <c r="K37" s="216"/>
    </row>
    <row r="38" spans="3:11" ht="12">
      <c r="C38" s="228" t="str">
        <f>Translations!$B$382</f>
        <v>Iceland </v>
      </c>
      <c r="D38" s="227"/>
      <c r="E38" s="127"/>
      <c r="F38" s="127"/>
      <c r="G38" s="127"/>
      <c r="H38" s="127"/>
      <c r="I38" s="127"/>
      <c r="J38" s="266">
        <f t="shared" si="0"/>
        <v>0</v>
      </c>
      <c r="K38" s="216"/>
    </row>
    <row r="39" spans="3:11" ht="12">
      <c r="C39" s="226" t="str">
        <f>Translations!$B$383</f>
        <v>Ireland</v>
      </c>
      <c r="D39" s="227"/>
      <c r="E39" s="127"/>
      <c r="F39" s="127"/>
      <c r="G39" s="127"/>
      <c r="H39" s="127"/>
      <c r="I39" s="127"/>
      <c r="J39" s="266">
        <f t="shared" si="0"/>
        <v>0</v>
      </c>
      <c r="K39" s="216"/>
    </row>
    <row r="40" spans="3:11" ht="12">
      <c r="C40" s="226" t="str">
        <f>Translations!$B$384</f>
        <v>Italy</v>
      </c>
      <c r="D40" s="227"/>
      <c r="E40" s="127">
        <f>+'[2]Sheet1'!$D$11</f>
        <v>9.49095</v>
      </c>
      <c r="F40" s="127"/>
      <c r="G40" s="127"/>
      <c r="H40" s="127"/>
      <c r="I40" s="127"/>
      <c r="J40" s="266">
        <f t="shared" si="0"/>
        <v>9.49095</v>
      </c>
      <c r="K40" s="216"/>
    </row>
    <row r="41" spans="3:11" ht="12">
      <c r="C41" s="226" t="str">
        <f>Translations!$B$385</f>
        <v>Latvia</v>
      </c>
      <c r="D41" s="227"/>
      <c r="E41" s="127"/>
      <c r="F41" s="127"/>
      <c r="G41" s="127"/>
      <c r="H41" s="127"/>
      <c r="I41" s="127"/>
      <c r="J41" s="266">
        <f t="shared" si="0"/>
        <v>0</v>
      </c>
      <c r="K41" s="216"/>
    </row>
    <row r="42" spans="3:11" ht="12">
      <c r="C42" s="228" t="str">
        <f>Translations!$B$386</f>
        <v>Liechtenstein</v>
      </c>
      <c r="D42" s="227"/>
      <c r="E42" s="127"/>
      <c r="F42" s="127"/>
      <c r="G42" s="127"/>
      <c r="H42" s="127"/>
      <c r="I42" s="127"/>
      <c r="J42" s="266">
        <f t="shared" si="0"/>
        <v>0</v>
      </c>
      <c r="K42" s="216"/>
    </row>
    <row r="43" spans="3:11" ht="12">
      <c r="C43" s="226" t="str">
        <f>Translations!$B$387</f>
        <v>Lithuania</v>
      </c>
      <c r="D43" s="227"/>
      <c r="E43" s="127">
        <f>+'[2]Sheet1'!$D$12</f>
        <v>27.35775</v>
      </c>
      <c r="F43" s="127"/>
      <c r="G43" s="127"/>
      <c r="H43" s="127"/>
      <c r="I43" s="127"/>
      <c r="J43" s="266">
        <f t="shared" si="0"/>
        <v>27.35775</v>
      </c>
      <c r="K43" s="216"/>
    </row>
    <row r="44" spans="3:11" ht="12">
      <c r="C44" s="226" t="str">
        <f>Translations!$B$388</f>
        <v>Luxembourg</v>
      </c>
      <c r="D44" s="227"/>
      <c r="E44" s="127"/>
      <c r="F44" s="127"/>
      <c r="G44" s="127"/>
      <c r="H44" s="127"/>
      <c r="I44" s="127"/>
      <c r="J44" s="266">
        <f t="shared" si="0"/>
        <v>0</v>
      </c>
      <c r="K44" s="216"/>
    </row>
    <row r="45" spans="3:11" ht="12">
      <c r="C45" s="226" t="str">
        <f>Translations!$B$389</f>
        <v>Malta</v>
      </c>
      <c r="D45" s="227"/>
      <c r="E45" s="127"/>
      <c r="F45" s="127"/>
      <c r="G45" s="127"/>
      <c r="H45" s="127"/>
      <c r="I45" s="127"/>
      <c r="J45" s="266">
        <f t="shared" si="0"/>
        <v>0</v>
      </c>
      <c r="K45" s="216"/>
    </row>
    <row r="46" spans="3:11" ht="12">
      <c r="C46" s="226" t="str">
        <f>Translations!$B$390</f>
        <v>Netherlands</v>
      </c>
      <c r="D46" s="227"/>
      <c r="E46" s="127"/>
      <c r="F46" s="127"/>
      <c r="G46" s="127"/>
      <c r="H46" s="127"/>
      <c r="I46" s="127"/>
      <c r="J46" s="266">
        <f t="shared" si="0"/>
        <v>0</v>
      </c>
      <c r="K46" s="216"/>
    </row>
    <row r="47" spans="3:11" ht="12">
      <c r="C47" s="228" t="str">
        <f>Translations!$B$391</f>
        <v>Norway </v>
      </c>
      <c r="D47" s="227"/>
      <c r="E47" s="127"/>
      <c r="F47" s="127"/>
      <c r="G47" s="127"/>
      <c r="H47" s="127"/>
      <c r="I47" s="127"/>
      <c r="J47" s="266">
        <f t="shared" si="0"/>
        <v>0</v>
      </c>
      <c r="K47" s="216"/>
    </row>
    <row r="48" spans="3:11" ht="12">
      <c r="C48" s="226" t="str">
        <f>Translations!$B$392</f>
        <v>Poland</v>
      </c>
      <c r="D48" s="227"/>
      <c r="E48" s="127"/>
      <c r="F48" s="127"/>
      <c r="G48" s="127"/>
      <c r="H48" s="127"/>
      <c r="I48" s="127"/>
      <c r="J48" s="266">
        <f t="shared" si="0"/>
        <v>0</v>
      </c>
      <c r="K48" s="216"/>
    </row>
    <row r="49" spans="3:11" ht="12">
      <c r="C49" s="226" t="str">
        <f>Translations!$B$393</f>
        <v>Portugal</v>
      </c>
      <c r="D49" s="227"/>
      <c r="E49" s="127">
        <v>3.3957</v>
      </c>
      <c r="F49" s="127"/>
      <c r="G49" s="127"/>
      <c r="H49" s="127"/>
      <c r="I49" s="127"/>
      <c r="J49" s="266">
        <f t="shared" si="0"/>
        <v>3.3957</v>
      </c>
      <c r="K49" s="216"/>
    </row>
    <row r="50" spans="3:11" ht="12">
      <c r="C50" s="226" t="str">
        <f>Translations!$B$394</f>
        <v>Romania</v>
      </c>
      <c r="D50" s="227"/>
      <c r="E50" s="127"/>
      <c r="F50" s="127"/>
      <c r="G50" s="127"/>
      <c r="H50" s="127"/>
      <c r="I50" s="127"/>
      <c r="J50" s="266">
        <f t="shared" si="0"/>
        <v>0</v>
      </c>
      <c r="K50" s="216"/>
    </row>
    <row r="51" spans="3:11" ht="12">
      <c r="C51" s="226" t="str">
        <f>Translations!$B$395</f>
        <v>Slovakia</v>
      </c>
      <c r="D51" s="227"/>
      <c r="E51" s="127"/>
      <c r="F51" s="127"/>
      <c r="G51" s="127"/>
      <c r="H51" s="127"/>
      <c r="I51" s="127"/>
      <c r="J51" s="266">
        <f t="shared" si="0"/>
        <v>0</v>
      </c>
      <c r="K51" s="216"/>
    </row>
    <row r="52" spans="3:11" ht="12">
      <c r="C52" s="226" t="str">
        <f>Translations!$B$396</f>
        <v>Slovenia</v>
      </c>
      <c r="D52" s="227"/>
      <c r="E52" s="127"/>
      <c r="F52" s="127"/>
      <c r="G52" s="127"/>
      <c r="H52" s="127"/>
      <c r="I52" s="127"/>
      <c r="J52" s="266">
        <f t="shared" si="0"/>
        <v>0</v>
      </c>
      <c r="K52" s="216"/>
    </row>
    <row r="53" spans="3:11" ht="12">
      <c r="C53" s="226" t="str">
        <f>Translations!$B$397</f>
        <v>Spain</v>
      </c>
      <c r="D53" s="227"/>
      <c r="E53" s="127">
        <f>+'[2]Sheet1'!$D$14+'[2]Sheet1'!$D$13-E49</f>
        <v>14.628599999999997</v>
      </c>
      <c r="F53" s="127"/>
      <c r="G53" s="127"/>
      <c r="H53" s="127"/>
      <c r="I53" s="127"/>
      <c r="J53" s="266">
        <f t="shared" si="0"/>
        <v>14.628599999999997</v>
      </c>
      <c r="K53" s="216"/>
    </row>
    <row r="54" spans="3:11" ht="12">
      <c r="C54" s="226" t="str">
        <f>Translations!$B$398</f>
        <v>Sweden</v>
      </c>
      <c r="D54" s="227"/>
      <c r="E54" s="127">
        <f>+'[2]Sheet1'!$D$15</f>
        <v>101.06460000000001</v>
      </c>
      <c r="F54" s="127"/>
      <c r="G54" s="127"/>
      <c r="H54" s="127"/>
      <c r="I54" s="127"/>
      <c r="J54" s="266">
        <f t="shared" si="0"/>
        <v>101.06460000000001</v>
      </c>
      <c r="K54" s="216"/>
    </row>
    <row r="55" spans="3:11" ht="12">
      <c r="C55" s="226" t="str">
        <f>Translations!$B$399</f>
        <v>United Kingdom</v>
      </c>
      <c r="D55" s="227"/>
      <c r="E55" s="127"/>
      <c r="F55" s="127"/>
      <c r="G55" s="127"/>
      <c r="H55" s="127"/>
      <c r="I55" s="127"/>
      <c r="J55" s="266">
        <f t="shared" si="0"/>
        <v>0</v>
      </c>
      <c r="K55" s="216"/>
    </row>
    <row r="56" spans="3:11" ht="12">
      <c r="C56" s="229" t="str">
        <f>Translations!$B$994</f>
        <v>Sum of domestic flights:</v>
      </c>
      <c r="D56" s="229"/>
      <c r="E56" s="266">
        <f>SUM(E25:E55)</f>
        <v>800.5158000000001</v>
      </c>
      <c r="F56" s="266">
        <f>SUM(F25:F55)</f>
        <v>0</v>
      </c>
      <c r="G56" s="266">
        <f>SUM(G25:G55)</f>
        <v>0</v>
      </c>
      <c r="H56" s="266">
        <f>SUM(H25:H55)</f>
        <v>0</v>
      </c>
      <c r="I56" s="266">
        <f>SUM(I25:I55)</f>
        <v>0</v>
      </c>
      <c r="J56" s="266">
        <f t="shared" si="0"/>
        <v>800.5158000000001</v>
      </c>
      <c r="K56" s="216"/>
    </row>
    <row r="58" spans="2:10" ht="25.5" customHeight="1">
      <c r="B58" s="212" t="s">
        <v>285</v>
      </c>
      <c r="C58" s="621" t="str">
        <f>Translations!$B$995</f>
        <v>Aggregated CO2 emissions from all flights departing from each Member State to another Member State:</v>
      </c>
      <c r="D58" s="622"/>
      <c r="E58" s="622"/>
      <c r="F58" s="622"/>
      <c r="G58" s="622"/>
      <c r="H58" s="622"/>
      <c r="I58" s="622"/>
      <c r="J58" s="622"/>
    </row>
    <row r="59" spans="3:10" ht="17.25" customHeight="1">
      <c r="C59" s="223" t="str">
        <f>Translations!$B$992</f>
        <v>Please complete the following table with the appropriate data for the reporting year.</v>
      </c>
      <c r="D59" s="223"/>
      <c r="E59" s="223"/>
      <c r="F59" s="223"/>
      <c r="G59" s="223"/>
      <c r="H59" s="223"/>
      <c r="I59" s="223"/>
      <c r="J59" s="223"/>
    </row>
    <row r="60" spans="3:11" ht="12">
      <c r="C60" s="224"/>
      <c r="D60" s="225"/>
      <c r="E60" s="617" t="str">
        <f>Translations!$B$979</f>
        <v>Emissions from each Fuel [t CO2]</v>
      </c>
      <c r="F60" s="618"/>
      <c r="G60" s="618"/>
      <c r="H60" s="618"/>
      <c r="I60" s="618"/>
      <c r="J60" s="215" t="str">
        <f>Translations!$B$980</f>
        <v>TOTAL [t CO2]</v>
      </c>
      <c r="K60" s="216"/>
    </row>
    <row r="61" spans="3:11" ht="31.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
      <c r="C62" s="126" t="s">
        <v>294</v>
      </c>
      <c r="D62" s="126" t="s">
        <v>329</v>
      </c>
      <c r="E62" s="125">
        <v>150.66764999999998</v>
      </c>
      <c r="F62" s="125"/>
      <c r="G62" s="125"/>
      <c r="H62" s="125"/>
      <c r="I62" s="125"/>
      <c r="J62" s="262">
        <f aca="true" t="shared" si="1" ref="J62:J180">SUM(E62:I62)</f>
        <v>150.66764999999998</v>
      </c>
      <c r="K62" s="216"/>
    </row>
    <row r="63" spans="3:11" ht="12">
      <c r="C63" s="126" t="s">
        <v>299</v>
      </c>
      <c r="D63" s="126" t="s">
        <v>301</v>
      </c>
      <c r="E63" s="125">
        <v>12.40785</v>
      </c>
      <c r="F63" s="125"/>
      <c r="G63" s="125"/>
      <c r="H63" s="125"/>
      <c r="I63" s="125"/>
      <c r="J63" s="262">
        <f t="shared" si="1"/>
        <v>12.40785</v>
      </c>
      <c r="K63" s="216"/>
    </row>
    <row r="64" spans="3:11" ht="12">
      <c r="C64" s="126" t="s">
        <v>299</v>
      </c>
      <c r="D64" s="126" t="s">
        <v>467</v>
      </c>
      <c r="E64" s="125">
        <v>9.3492</v>
      </c>
      <c r="F64" s="125"/>
      <c r="G64" s="125"/>
      <c r="H64" s="125"/>
      <c r="I64" s="125"/>
      <c r="J64" s="262">
        <f t="shared" si="1"/>
        <v>9.3492</v>
      </c>
      <c r="K64" s="216"/>
    </row>
    <row r="65" spans="3:11" ht="12">
      <c r="C65" s="126" t="s">
        <v>299</v>
      </c>
      <c r="D65" s="126" t="s">
        <v>310</v>
      </c>
      <c r="E65" s="125">
        <v>18.15345</v>
      </c>
      <c r="F65" s="125"/>
      <c r="G65" s="125"/>
      <c r="H65" s="125"/>
      <c r="I65" s="125"/>
      <c r="J65" s="262">
        <f t="shared" si="1"/>
        <v>18.15345</v>
      </c>
      <c r="K65" s="216"/>
    </row>
    <row r="66" spans="3:11" ht="12">
      <c r="C66" s="126" t="s">
        <v>299</v>
      </c>
      <c r="D66" s="126" t="s">
        <v>325</v>
      </c>
      <c r="E66" s="125">
        <v>13.4253</v>
      </c>
      <c r="F66" s="125"/>
      <c r="G66" s="125"/>
      <c r="H66" s="125"/>
      <c r="I66" s="125"/>
      <c r="J66" s="262">
        <f t="shared" si="1"/>
        <v>13.4253</v>
      </c>
      <c r="K66" s="216"/>
    </row>
    <row r="67" spans="3:11" ht="12">
      <c r="C67" s="126" t="s">
        <v>299</v>
      </c>
      <c r="D67" s="126" t="s">
        <v>329</v>
      </c>
      <c r="E67" s="125">
        <v>2244.3057</v>
      </c>
      <c r="F67" s="125"/>
      <c r="G67" s="125"/>
      <c r="H67" s="125"/>
      <c r="I67" s="125"/>
      <c r="J67" s="262">
        <f t="shared" si="1"/>
        <v>2244.3057</v>
      </c>
      <c r="K67" s="216"/>
    </row>
    <row r="68" spans="3:11" ht="12">
      <c r="C68" s="126" t="s">
        <v>299</v>
      </c>
      <c r="D68" s="126" t="s">
        <v>581</v>
      </c>
      <c r="E68" s="125">
        <v>508.3784999999999</v>
      </c>
      <c r="F68" s="125"/>
      <c r="G68" s="125"/>
      <c r="H68" s="125"/>
      <c r="I68" s="125"/>
      <c r="J68" s="262">
        <f t="shared" si="1"/>
        <v>508.3784999999999</v>
      </c>
      <c r="K68" s="216"/>
    </row>
    <row r="69" spans="3:11" ht="12">
      <c r="C69" s="126" t="s">
        <v>299</v>
      </c>
      <c r="D69" s="126" t="s">
        <v>356</v>
      </c>
      <c r="E69" s="125">
        <v>351.4959</v>
      </c>
      <c r="F69" s="125"/>
      <c r="G69" s="125"/>
      <c r="H69" s="125"/>
      <c r="I69" s="125"/>
      <c r="J69" s="262">
        <f t="shared" si="1"/>
        <v>351.4959</v>
      </c>
      <c r="K69" s="216"/>
    </row>
    <row r="70" spans="3:11" ht="12">
      <c r="C70" s="126" t="s">
        <v>301</v>
      </c>
      <c r="D70" s="126" t="s">
        <v>299</v>
      </c>
      <c r="E70" s="125">
        <v>11.695949999999998</v>
      </c>
      <c r="F70" s="125"/>
      <c r="G70" s="125"/>
      <c r="H70" s="125"/>
      <c r="I70" s="125"/>
      <c r="J70" s="262">
        <f t="shared" si="1"/>
        <v>11.695949999999998</v>
      </c>
      <c r="K70" s="216"/>
    </row>
    <row r="71" spans="3:11" ht="12">
      <c r="C71" s="126" t="s">
        <v>301</v>
      </c>
      <c r="D71" s="126" t="s">
        <v>312</v>
      </c>
      <c r="E71" s="125">
        <v>269.29349999999994</v>
      </c>
      <c r="F71" s="125"/>
      <c r="G71" s="125"/>
      <c r="H71" s="125"/>
      <c r="I71" s="125"/>
      <c r="J71" s="262">
        <f t="shared" si="1"/>
        <v>269.29349999999994</v>
      </c>
      <c r="K71" s="216"/>
    </row>
    <row r="72" spans="3:11" ht="12">
      <c r="C72" s="126" t="s">
        <v>301</v>
      </c>
      <c r="D72" s="126" t="s">
        <v>319</v>
      </c>
      <c r="E72" s="125">
        <v>21.319200000000002</v>
      </c>
      <c r="F72" s="125"/>
      <c r="G72" s="125"/>
      <c r="H72" s="125"/>
      <c r="I72" s="125"/>
      <c r="J72" s="262">
        <f t="shared" si="1"/>
        <v>21.319200000000002</v>
      </c>
      <c r="K72" s="216"/>
    </row>
    <row r="73" spans="3:11" ht="12">
      <c r="C73" s="126" t="s">
        <v>301</v>
      </c>
      <c r="D73" s="126" t="s">
        <v>329</v>
      </c>
      <c r="E73" s="125">
        <v>462.6782999999999</v>
      </c>
      <c r="F73" s="125"/>
      <c r="G73" s="125"/>
      <c r="H73" s="125"/>
      <c r="I73" s="125"/>
      <c r="J73" s="262">
        <f t="shared" si="1"/>
        <v>462.6782999999999</v>
      </c>
      <c r="K73" s="216"/>
    </row>
    <row r="74" spans="3:11" ht="12">
      <c r="C74" s="126" t="s">
        <v>467</v>
      </c>
      <c r="D74" s="126" t="s">
        <v>312</v>
      </c>
      <c r="E74" s="125">
        <v>432.8729999999999</v>
      </c>
      <c r="F74" s="125"/>
      <c r="G74" s="125"/>
      <c r="H74" s="125"/>
      <c r="I74" s="125"/>
      <c r="J74" s="262">
        <f t="shared" si="1"/>
        <v>432.8729999999999</v>
      </c>
      <c r="K74" s="216"/>
    </row>
    <row r="75" spans="3:11" ht="12">
      <c r="C75" s="126" t="s">
        <v>467</v>
      </c>
      <c r="D75" s="126" t="s">
        <v>329</v>
      </c>
      <c r="E75" s="125">
        <v>17.139149999999997</v>
      </c>
      <c r="F75" s="125"/>
      <c r="G75" s="125"/>
      <c r="H75" s="125"/>
      <c r="I75" s="125"/>
      <c r="J75" s="262">
        <f t="shared" si="1"/>
        <v>17.139149999999997</v>
      </c>
      <c r="K75" s="216"/>
    </row>
    <row r="76" spans="3:11" ht="12">
      <c r="C76" s="126" t="s">
        <v>467</v>
      </c>
      <c r="D76" s="126" t="s">
        <v>581</v>
      </c>
      <c r="E76" s="125">
        <v>213.43769999999998</v>
      </c>
      <c r="F76" s="125"/>
      <c r="G76" s="125"/>
      <c r="H76" s="125"/>
      <c r="I76" s="125"/>
      <c r="J76" s="262">
        <f t="shared" si="1"/>
        <v>213.43769999999998</v>
      </c>
      <c r="K76" s="216"/>
    </row>
    <row r="77" spans="3:11" ht="12">
      <c r="C77" s="126" t="s">
        <v>467</v>
      </c>
      <c r="D77" s="126" t="s">
        <v>356</v>
      </c>
      <c r="E77" s="125">
        <v>454.1606999999999</v>
      </c>
      <c r="F77" s="125"/>
      <c r="G77" s="125"/>
      <c r="H77" s="125"/>
      <c r="I77" s="125"/>
      <c r="J77" s="262">
        <f t="shared" si="1"/>
        <v>454.1606999999999</v>
      </c>
      <c r="K77" s="216"/>
    </row>
    <row r="78" spans="3:11" ht="12">
      <c r="C78" s="126" t="s">
        <v>307</v>
      </c>
      <c r="D78" s="126" t="s">
        <v>310</v>
      </c>
      <c r="E78" s="125">
        <v>9.261</v>
      </c>
      <c r="F78" s="125"/>
      <c r="G78" s="125"/>
      <c r="H78" s="125"/>
      <c r="I78" s="125"/>
      <c r="J78" s="262">
        <f t="shared" si="1"/>
        <v>9.261</v>
      </c>
      <c r="K78" s="216"/>
    </row>
    <row r="79" spans="3:11" ht="12">
      <c r="C79" s="126" t="s">
        <v>307</v>
      </c>
      <c r="D79" s="126" t="s">
        <v>312</v>
      </c>
      <c r="E79" s="125">
        <v>21.675150000000002</v>
      </c>
      <c r="F79" s="125"/>
      <c r="G79" s="125"/>
      <c r="H79" s="125"/>
      <c r="I79" s="125"/>
      <c r="J79" s="262">
        <f t="shared" si="1"/>
        <v>21.675150000000002</v>
      </c>
      <c r="K79" s="216"/>
    </row>
    <row r="80" spans="3:11" ht="12">
      <c r="C80" s="126" t="s">
        <v>307</v>
      </c>
      <c r="D80" s="126" t="s">
        <v>314</v>
      </c>
      <c r="E80" s="125">
        <v>18.150299999999998</v>
      </c>
      <c r="F80" s="125"/>
      <c r="G80" s="125"/>
      <c r="H80" s="125"/>
      <c r="I80" s="125"/>
      <c r="J80" s="262">
        <f t="shared" si="1"/>
        <v>18.150299999999998</v>
      </c>
      <c r="K80" s="216"/>
    </row>
    <row r="81" spans="3:11" ht="12">
      <c r="C81" s="126" t="s">
        <v>307</v>
      </c>
      <c r="D81" s="126" t="s">
        <v>319</v>
      </c>
      <c r="E81" s="125">
        <v>3306.214799999997</v>
      </c>
      <c r="F81" s="125"/>
      <c r="G81" s="125"/>
      <c r="H81" s="125"/>
      <c r="I81" s="125"/>
      <c r="J81" s="262">
        <f t="shared" si="1"/>
        <v>3306.214799999997</v>
      </c>
      <c r="K81" s="216"/>
    </row>
    <row r="82" spans="3:11" ht="12">
      <c r="C82" s="126" t="s">
        <v>307</v>
      </c>
      <c r="D82" s="126" t="s">
        <v>364</v>
      </c>
      <c r="E82" s="125">
        <v>10.07685</v>
      </c>
      <c r="F82" s="125"/>
      <c r="G82" s="125"/>
      <c r="H82" s="125"/>
      <c r="I82" s="125"/>
      <c r="J82" s="262">
        <f t="shared" si="1"/>
        <v>10.07685</v>
      </c>
      <c r="K82" s="216"/>
    </row>
    <row r="83" spans="3:11" ht="12">
      <c r="C83" s="126" t="s">
        <v>310</v>
      </c>
      <c r="D83" s="126" t="s">
        <v>329</v>
      </c>
      <c r="E83" s="125">
        <v>7.497</v>
      </c>
      <c r="F83" s="125"/>
      <c r="G83" s="125"/>
      <c r="H83" s="125"/>
      <c r="I83" s="125"/>
      <c r="J83" s="262">
        <f t="shared" si="1"/>
        <v>7.497</v>
      </c>
      <c r="K83" s="216"/>
    </row>
    <row r="84" spans="3:11" ht="12">
      <c r="C84" s="126" t="s">
        <v>310</v>
      </c>
      <c r="D84" s="126" t="s">
        <v>356</v>
      </c>
      <c r="E84" s="125">
        <v>16.947</v>
      </c>
      <c r="F84" s="125"/>
      <c r="G84" s="125"/>
      <c r="H84" s="125"/>
      <c r="I84" s="125"/>
      <c r="J84" s="262">
        <f t="shared" si="1"/>
        <v>16.947</v>
      </c>
      <c r="K84" s="216"/>
    </row>
    <row r="85" spans="3:11" ht="12">
      <c r="C85" s="126" t="s">
        <v>312</v>
      </c>
      <c r="D85" s="126" t="s">
        <v>301</v>
      </c>
      <c r="E85" s="125">
        <v>307.1061</v>
      </c>
      <c r="F85" s="125"/>
      <c r="G85" s="125"/>
      <c r="H85" s="125"/>
      <c r="I85" s="125"/>
      <c r="J85" s="262">
        <f t="shared" si="1"/>
        <v>307.1061</v>
      </c>
      <c r="K85" s="216"/>
    </row>
    <row r="86" spans="3:11" ht="12">
      <c r="C86" s="126" t="s">
        <v>312</v>
      </c>
      <c r="D86" s="126" t="s">
        <v>467</v>
      </c>
      <c r="E86" s="125">
        <v>379.68210000000005</v>
      </c>
      <c r="F86" s="125"/>
      <c r="G86" s="125"/>
      <c r="H86" s="125"/>
      <c r="I86" s="125"/>
      <c r="J86" s="262">
        <f t="shared" si="1"/>
        <v>379.68210000000005</v>
      </c>
      <c r="K86" s="216"/>
    </row>
    <row r="87" spans="3:11" ht="12">
      <c r="C87" s="126" t="s">
        <v>312</v>
      </c>
      <c r="D87" s="126" t="s">
        <v>307</v>
      </c>
      <c r="E87" s="125">
        <v>42.2667</v>
      </c>
      <c r="F87" s="125"/>
      <c r="G87" s="125"/>
      <c r="H87" s="125"/>
      <c r="I87" s="125"/>
      <c r="J87" s="262">
        <f t="shared" si="1"/>
        <v>42.2667</v>
      </c>
      <c r="K87" s="216"/>
    </row>
    <row r="88" spans="3:11" ht="12">
      <c r="C88" s="126" t="s">
        <v>312</v>
      </c>
      <c r="D88" s="126" t="s">
        <v>319</v>
      </c>
      <c r="E88" s="125">
        <v>4417.8372</v>
      </c>
      <c r="F88" s="125"/>
      <c r="G88" s="125"/>
      <c r="H88" s="125"/>
      <c r="I88" s="125"/>
      <c r="J88" s="262">
        <f t="shared" si="1"/>
        <v>4417.8372</v>
      </c>
      <c r="K88" s="216"/>
    </row>
    <row r="89" spans="3:11" ht="12">
      <c r="C89" s="126" t="s">
        <v>312</v>
      </c>
      <c r="D89" s="126" t="s">
        <v>325</v>
      </c>
      <c r="E89" s="125">
        <v>0.5732999999999999</v>
      </c>
      <c r="F89" s="125"/>
      <c r="G89" s="125"/>
      <c r="H89" s="125"/>
      <c r="I89" s="125"/>
      <c r="J89" s="262">
        <f t="shared" si="1"/>
        <v>0.5732999999999999</v>
      </c>
      <c r="K89" s="216"/>
    </row>
    <row r="90" spans="3:11" ht="12">
      <c r="C90" s="126" t="s">
        <v>312</v>
      </c>
      <c r="D90" s="126" t="s">
        <v>329</v>
      </c>
      <c r="E90" s="125">
        <v>57.48435</v>
      </c>
      <c r="F90" s="125"/>
      <c r="G90" s="125"/>
      <c r="H90" s="125"/>
      <c r="I90" s="125"/>
      <c r="J90" s="262">
        <f t="shared" si="1"/>
        <v>57.48435</v>
      </c>
      <c r="K90" s="216"/>
    </row>
    <row r="91" spans="3:11" ht="12">
      <c r="C91" s="126" t="s">
        <v>312</v>
      </c>
      <c r="D91" s="126" t="s">
        <v>581</v>
      </c>
      <c r="E91" s="125">
        <v>8.379</v>
      </c>
      <c r="F91" s="125"/>
      <c r="G91" s="125"/>
      <c r="H91" s="125"/>
      <c r="I91" s="125"/>
      <c r="J91" s="262">
        <f t="shared" si="1"/>
        <v>8.379</v>
      </c>
      <c r="K91" s="216"/>
    </row>
    <row r="92" spans="3:11" ht="12">
      <c r="C92" s="126" t="s">
        <v>312</v>
      </c>
      <c r="D92" s="126" t="s">
        <v>339</v>
      </c>
      <c r="E92" s="125">
        <v>16.3548</v>
      </c>
      <c r="F92" s="125"/>
      <c r="G92" s="125"/>
      <c r="H92" s="125"/>
      <c r="I92" s="125"/>
      <c r="J92" s="262">
        <f t="shared" si="1"/>
        <v>16.3548</v>
      </c>
      <c r="K92" s="216"/>
    </row>
    <row r="93" spans="3:11" ht="12">
      <c r="C93" s="126" t="s">
        <v>312</v>
      </c>
      <c r="D93" s="126" t="s">
        <v>343</v>
      </c>
      <c r="E93" s="125">
        <v>151.1685</v>
      </c>
      <c r="F93" s="125"/>
      <c r="G93" s="125"/>
      <c r="H93" s="125"/>
      <c r="I93" s="125"/>
      <c r="J93" s="262">
        <f t="shared" si="1"/>
        <v>151.1685</v>
      </c>
      <c r="K93" s="216"/>
    </row>
    <row r="94" spans="3:11" ht="12">
      <c r="C94" s="126" t="s">
        <v>312</v>
      </c>
      <c r="D94" s="126" t="s">
        <v>354</v>
      </c>
      <c r="E94" s="125">
        <v>374.92875</v>
      </c>
      <c r="F94" s="125"/>
      <c r="G94" s="125"/>
      <c r="H94" s="125"/>
      <c r="I94" s="125"/>
      <c r="J94" s="262">
        <f t="shared" si="1"/>
        <v>374.92875</v>
      </c>
      <c r="K94" s="216"/>
    </row>
    <row r="95" spans="3:11" ht="12">
      <c r="C95" s="126" t="s">
        <v>312</v>
      </c>
      <c r="D95" s="126" t="s">
        <v>356</v>
      </c>
      <c r="E95" s="125">
        <v>68.98814999999999</v>
      </c>
      <c r="F95" s="125"/>
      <c r="G95" s="125"/>
      <c r="H95" s="125"/>
      <c r="I95" s="125"/>
      <c r="J95" s="262">
        <f t="shared" si="1"/>
        <v>68.98814999999999</v>
      </c>
      <c r="K95" s="216"/>
    </row>
    <row r="96" spans="3:11" ht="12">
      <c r="C96" s="126" t="s">
        <v>314</v>
      </c>
      <c r="D96" s="126" t="s">
        <v>312</v>
      </c>
      <c r="E96" s="125">
        <v>20.43405</v>
      </c>
      <c r="F96" s="125"/>
      <c r="G96" s="125"/>
      <c r="H96" s="125"/>
      <c r="I96" s="125"/>
      <c r="J96" s="262">
        <f t="shared" si="1"/>
        <v>20.43405</v>
      </c>
      <c r="K96" s="216"/>
    </row>
    <row r="97" spans="3:11" ht="12">
      <c r="C97" s="126" t="s">
        <v>314</v>
      </c>
      <c r="D97" s="126" t="s">
        <v>317</v>
      </c>
      <c r="E97" s="125">
        <v>6.80085</v>
      </c>
      <c r="F97" s="125"/>
      <c r="G97" s="125"/>
      <c r="H97" s="125"/>
      <c r="I97" s="125"/>
      <c r="J97" s="262">
        <f t="shared" si="1"/>
        <v>6.80085</v>
      </c>
      <c r="K97" s="216"/>
    </row>
    <row r="98" spans="3:11" ht="12">
      <c r="C98" s="126" t="s">
        <v>314</v>
      </c>
      <c r="D98" s="126" t="s">
        <v>319</v>
      </c>
      <c r="E98" s="125">
        <v>772.01775</v>
      </c>
      <c r="F98" s="125"/>
      <c r="G98" s="125"/>
      <c r="H98" s="125"/>
      <c r="I98" s="125"/>
      <c r="J98" s="262">
        <f t="shared" si="1"/>
        <v>772.01775</v>
      </c>
      <c r="K98" s="216"/>
    </row>
    <row r="99" spans="3:11" ht="12">
      <c r="C99" s="126" t="s">
        <v>314</v>
      </c>
      <c r="D99" s="126" t="s">
        <v>325</v>
      </c>
      <c r="E99" s="125">
        <v>138.30704999999998</v>
      </c>
      <c r="F99" s="125"/>
      <c r="G99" s="125"/>
      <c r="H99" s="125"/>
      <c r="I99" s="125"/>
      <c r="J99" s="262">
        <f t="shared" si="1"/>
        <v>138.30704999999998</v>
      </c>
      <c r="K99" s="216"/>
    </row>
    <row r="100" spans="3:11" ht="12">
      <c r="C100" s="126" t="s">
        <v>314</v>
      </c>
      <c r="D100" s="126" t="s">
        <v>329</v>
      </c>
      <c r="E100" s="125">
        <v>176.9229</v>
      </c>
      <c r="F100" s="125"/>
      <c r="G100" s="125"/>
      <c r="H100" s="125"/>
      <c r="I100" s="125"/>
      <c r="J100" s="262">
        <f t="shared" si="1"/>
        <v>176.9229</v>
      </c>
      <c r="K100" s="216"/>
    </row>
    <row r="101" spans="3:11" ht="12">
      <c r="C101" s="126" t="s">
        <v>314</v>
      </c>
      <c r="D101" s="126" t="s">
        <v>333</v>
      </c>
      <c r="E101" s="125">
        <v>43.66845</v>
      </c>
      <c r="F101" s="125"/>
      <c r="G101" s="125"/>
      <c r="H101" s="125"/>
      <c r="I101" s="125"/>
      <c r="J101" s="262">
        <f t="shared" si="1"/>
        <v>43.66845</v>
      </c>
      <c r="K101" s="216"/>
    </row>
    <row r="102" spans="3:11" ht="12">
      <c r="C102" s="126" t="s">
        <v>314</v>
      </c>
      <c r="D102" s="126" t="s">
        <v>339</v>
      </c>
      <c r="E102" s="125">
        <v>28.138949999999998</v>
      </c>
      <c r="F102" s="125"/>
      <c r="G102" s="125"/>
      <c r="H102" s="125"/>
      <c r="I102" s="125"/>
      <c r="J102" s="262">
        <f t="shared" si="1"/>
        <v>28.138949999999998</v>
      </c>
      <c r="K102" s="216"/>
    </row>
    <row r="103" spans="3:11" ht="12">
      <c r="C103" s="126" t="s">
        <v>314</v>
      </c>
      <c r="D103" s="126" t="s">
        <v>343</v>
      </c>
      <c r="E103" s="125">
        <v>26.0001</v>
      </c>
      <c r="F103" s="125"/>
      <c r="G103" s="125"/>
      <c r="H103" s="125"/>
      <c r="I103" s="125"/>
      <c r="J103" s="262">
        <f t="shared" si="1"/>
        <v>26.0001</v>
      </c>
      <c r="K103" s="216"/>
    </row>
    <row r="104" spans="3:11" ht="12">
      <c r="C104" s="126" t="s">
        <v>314</v>
      </c>
      <c r="D104" s="126" t="s">
        <v>354</v>
      </c>
      <c r="E104" s="125">
        <v>39.901050000000005</v>
      </c>
      <c r="F104" s="125"/>
      <c r="G104" s="125"/>
      <c r="H104" s="125"/>
      <c r="I104" s="125"/>
      <c r="J104" s="262">
        <f t="shared" si="1"/>
        <v>39.901050000000005</v>
      </c>
      <c r="K104" s="216"/>
    </row>
    <row r="105" spans="3:11" ht="12">
      <c r="C105" s="126" t="s">
        <v>314</v>
      </c>
      <c r="D105" s="126" t="s">
        <v>356</v>
      </c>
      <c r="E105" s="125">
        <v>14.61285</v>
      </c>
      <c r="F105" s="125"/>
      <c r="G105" s="125"/>
      <c r="H105" s="125"/>
      <c r="I105" s="125"/>
      <c r="J105" s="262">
        <f t="shared" si="1"/>
        <v>14.61285</v>
      </c>
      <c r="K105" s="216"/>
    </row>
    <row r="106" spans="3:11" ht="12">
      <c r="C106" s="126" t="s">
        <v>314</v>
      </c>
      <c r="D106" s="126" t="s">
        <v>364</v>
      </c>
      <c r="E106" s="125">
        <v>7.00245</v>
      </c>
      <c r="F106" s="125"/>
      <c r="G106" s="125"/>
      <c r="H106" s="125"/>
      <c r="I106" s="125"/>
      <c r="J106" s="262">
        <f t="shared" si="1"/>
        <v>7.00245</v>
      </c>
      <c r="K106" s="216"/>
    </row>
    <row r="107" spans="3:11" ht="12">
      <c r="C107" s="126" t="s">
        <v>317</v>
      </c>
      <c r="D107" s="126" t="s">
        <v>467</v>
      </c>
      <c r="E107" s="125">
        <v>11.3526</v>
      </c>
      <c r="F107" s="125"/>
      <c r="G107" s="125"/>
      <c r="H107" s="125"/>
      <c r="I107" s="125"/>
      <c r="J107" s="262">
        <f t="shared" si="1"/>
        <v>11.3526</v>
      </c>
      <c r="K107" s="216"/>
    </row>
    <row r="108" spans="3:11" ht="12">
      <c r="C108" s="126" t="s">
        <v>317</v>
      </c>
      <c r="D108" s="126" t="s">
        <v>312</v>
      </c>
      <c r="E108" s="125">
        <v>17.18325</v>
      </c>
      <c r="F108" s="125"/>
      <c r="G108" s="125"/>
      <c r="H108" s="125"/>
      <c r="I108" s="125"/>
      <c r="J108" s="262">
        <f t="shared" si="1"/>
        <v>17.18325</v>
      </c>
      <c r="K108" s="216"/>
    </row>
    <row r="109" spans="3:11" ht="12">
      <c r="C109" s="126" t="s">
        <v>317</v>
      </c>
      <c r="D109" s="126" t="s">
        <v>314</v>
      </c>
      <c r="E109" s="125">
        <v>14.628599999999999</v>
      </c>
      <c r="F109" s="125"/>
      <c r="G109" s="125"/>
      <c r="H109" s="125"/>
      <c r="I109" s="125"/>
      <c r="J109" s="262">
        <f t="shared" si="1"/>
        <v>14.628599999999999</v>
      </c>
      <c r="K109" s="216"/>
    </row>
    <row r="110" spans="3:11" ht="12">
      <c r="C110" s="126" t="s">
        <v>317</v>
      </c>
      <c r="D110" s="126" t="s">
        <v>329</v>
      </c>
      <c r="E110" s="125">
        <v>89.6049</v>
      </c>
      <c r="F110" s="125"/>
      <c r="G110" s="125"/>
      <c r="H110" s="125"/>
      <c r="I110" s="125"/>
      <c r="J110" s="262">
        <f t="shared" si="1"/>
        <v>89.6049</v>
      </c>
      <c r="K110" s="216"/>
    </row>
    <row r="111" spans="3:11" ht="12">
      <c r="C111" s="126" t="s">
        <v>317</v>
      </c>
      <c r="D111" s="126" t="s">
        <v>356</v>
      </c>
      <c r="E111" s="125">
        <v>10.3257</v>
      </c>
      <c r="F111" s="125"/>
      <c r="G111" s="125"/>
      <c r="H111" s="125"/>
      <c r="I111" s="125"/>
      <c r="J111" s="262">
        <f t="shared" si="1"/>
        <v>10.3257</v>
      </c>
      <c r="K111" s="216"/>
    </row>
    <row r="112" spans="3:11" ht="12">
      <c r="C112" s="126" t="s">
        <v>319</v>
      </c>
      <c r="D112" s="126" t="s">
        <v>296</v>
      </c>
      <c r="E112" s="125">
        <v>23.184</v>
      </c>
      <c r="F112" s="125"/>
      <c r="G112" s="125"/>
      <c r="H112" s="125"/>
      <c r="I112" s="125"/>
      <c r="J112" s="262">
        <f t="shared" si="1"/>
        <v>23.184</v>
      </c>
      <c r="K112" s="216"/>
    </row>
    <row r="113" spans="3:11" ht="12">
      <c r="C113" s="126" t="s">
        <v>319</v>
      </c>
      <c r="D113" s="126" t="s">
        <v>299</v>
      </c>
      <c r="E113" s="125">
        <v>8.68455</v>
      </c>
      <c r="F113" s="125"/>
      <c r="G113" s="125"/>
      <c r="H113" s="125"/>
      <c r="I113" s="125"/>
      <c r="J113" s="262">
        <f t="shared" si="1"/>
        <v>8.68455</v>
      </c>
      <c r="K113" s="216"/>
    </row>
    <row r="114" spans="3:11" ht="12">
      <c r="C114" s="126" t="s">
        <v>319</v>
      </c>
      <c r="D114" s="126" t="s">
        <v>307</v>
      </c>
      <c r="E114" s="125">
        <v>3356.888850000001</v>
      </c>
      <c r="F114" s="125"/>
      <c r="G114" s="125"/>
      <c r="H114" s="125"/>
      <c r="I114" s="125"/>
      <c r="J114" s="262">
        <f t="shared" si="1"/>
        <v>3356.888850000001</v>
      </c>
      <c r="K114" s="216"/>
    </row>
    <row r="115" spans="3:11" ht="12">
      <c r="C115" s="126" t="s">
        <v>319</v>
      </c>
      <c r="D115" s="126" t="s">
        <v>312</v>
      </c>
      <c r="E115" s="125">
        <v>4648.508550000001</v>
      </c>
      <c r="F115" s="125"/>
      <c r="G115" s="125"/>
      <c r="H115" s="125"/>
      <c r="I115" s="125"/>
      <c r="J115" s="262">
        <f t="shared" si="1"/>
        <v>4648.508550000001</v>
      </c>
      <c r="K115" s="216"/>
    </row>
    <row r="116" spans="3:11" ht="12">
      <c r="C116" s="126" t="s">
        <v>319</v>
      </c>
      <c r="D116" s="126" t="s">
        <v>314</v>
      </c>
      <c r="E116" s="125">
        <v>856.00305</v>
      </c>
      <c r="F116" s="125"/>
      <c r="G116" s="125"/>
      <c r="H116" s="125"/>
      <c r="I116" s="125"/>
      <c r="J116" s="262">
        <f t="shared" si="1"/>
        <v>856.00305</v>
      </c>
      <c r="K116" s="216"/>
    </row>
    <row r="117" spans="3:11" ht="12">
      <c r="C117" s="126" t="s">
        <v>319</v>
      </c>
      <c r="D117" s="126" t="s">
        <v>317</v>
      </c>
      <c r="E117" s="125">
        <v>24.47865</v>
      </c>
      <c r="F117" s="125"/>
      <c r="G117" s="125"/>
      <c r="H117" s="125"/>
      <c r="I117" s="125"/>
      <c r="J117" s="262">
        <f t="shared" si="1"/>
        <v>24.47865</v>
      </c>
      <c r="K117" s="216"/>
    </row>
    <row r="118" spans="3:11" ht="12">
      <c r="C118" s="126" t="s">
        <v>319</v>
      </c>
      <c r="D118" s="126" t="s">
        <v>329</v>
      </c>
      <c r="E118" s="125">
        <v>6791.516550000003</v>
      </c>
      <c r="F118" s="125"/>
      <c r="G118" s="125"/>
      <c r="H118" s="125"/>
      <c r="I118" s="125"/>
      <c r="J118" s="262">
        <f t="shared" si="1"/>
        <v>6791.516550000003</v>
      </c>
      <c r="K118" s="216"/>
    </row>
    <row r="119" spans="3:11" ht="12">
      <c r="C119" s="126" t="s">
        <v>319</v>
      </c>
      <c r="D119" s="126" t="s">
        <v>333</v>
      </c>
      <c r="E119" s="125">
        <v>10.621799999999999</v>
      </c>
      <c r="F119" s="125"/>
      <c r="G119" s="125"/>
      <c r="H119" s="125"/>
      <c r="I119" s="125"/>
      <c r="J119" s="262">
        <f t="shared" si="1"/>
        <v>10.621799999999999</v>
      </c>
      <c r="K119" s="216"/>
    </row>
    <row r="120" spans="3:11" ht="12">
      <c r="C120" s="126" t="s">
        <v>319</v>
      </c>
      <c r="D120" s="126" t="s">
        <v>339</v>
      </c>
      <c r="E120" s="125">
        <v>49.84875</v>
      </c>
      <c r="F120" s="125"/>
      <c r="G120" s="125"/>
      <c r="H120" s="125"/>
      <c r="I120" s="125"/>
      <c r="J120" s="262">
        <f t="shared" si="1"/>
        <v>49.84875</v>
      </c>
      <c r="K120" s="216"/>
    </row>
    <row r="121" spans="3:11" ht="12">
      <c r="C121" s="126" t="s">
        <v>319</v>
      </c>
      <c r="D121" s="126" t="s">
        <v>356</v>
      </c>
      <c r="E121" s="125">
        <v>5354.269200000001</v>
      </c>
      <c r="F121" s="125"/>
      <c r="G121" s="125"/>
      <c r="H121" s="125"/>
      <c r="I121" s="125"/>
      <c r="J121" s="262">
        <f t="shared" si="1"/>
        <v>5354.269200000001</v>
      </c>
      <c r="K121" s="216"/>
    </row>
    <row r="122" spans="3:11" ht="12">
      <c r="C122" s="126" t="s">
        <v>321</v>
      </c>
      <c r="D122" s="126" t="s">
        <v>329</v>
      </c>
      <c r="E122" s="125">
        <v>15.504299999999999</v>
      </c>
      <c r="F122" s="125"/>
      <c r="G122" s="125"/>
      <c r="H122" s="125"/>
      <c r="I122" s="125"/>
      <c r="J122" s="262">
        <f t="shared" si="1"/>
        <v>15.504299999999999</v>
      </c>
      <c r="K122" s="216"/>
    </row>
    <row r="123" spans="3:11" ht="12">
      <c r="C123" s="126" t="s">
        <v>325</v>
      </c>
      <c r="D123" s="126" t="s">
        <v>299</v>
      </c>
      <c r="E123" s="125">
        <v>26.636400000000002</v>
      </c>
      <c r="F123" s="125"/>
      <c r="G123" s="125"/>
      <c r="H123" s="125"/>
      <c r="I123" s="125"/>
      <c r="J123" s="262">
        <f t="shared" si="1"/>
        <v>26.636400000000002</v>
      </c>
      <c r="K123" s="216"/>
    </row>
    <row r="124" spans="3:11" ht="12">
      <c r="C124" s="126" t="s">
        <v>325</v>
      </c>
      <c r="D124" s="126" t="s">
        <v>314</v>
      </c>
      <c r="E124" s="125">
        <v>149.69115</v>
      </c>
      <c r="F124" s="125"/>
      <c r="G124" s="125"/>
      <c r="H124" s="125"/>
      <c r="I124" s="125"/>
      <c r="J124" s="262">
        <f t="shared" si="1"/>
        <v>149.69115</v>
      </c>
      <c r="K124" s="216"/>
    </row>
    <row r="125" spans="3:11" ht="12">
      <c r="C125" s="126" t="s">
        <v>325</v>
      </c>
      <c r="D125" s="126" t="s">
        <v>329</v>
      </c>
      <c r="E125" s="125">
        <v>967.9855500000001</v>
      </c>
      <c r="F125" s="125"/>
      <c r="G125" s="125"/>
      <c r="H125" s="125"/>
      <c r="I125" s="125"/>
      <c r="J125" s="262">
        <f t="shared" si="1"/>
        <v>967.9855500000001</v>
      </c>
      <c r="K125" s="216"/>
    </row>
    <row r="126" spans="3:11" ht="12">
      <c r="C126" s="126" t="s">
        <v>329</v>
      </c>
      <c r="D126" s="126" t="s">
        <v>294</v>
      </c>
      <c r="E126" s="125">
        <v>167.11065</v>
      </c>
      <c r="F126" s="125"/>
      <c r="G126" s="125"/>
      <c r="H126" s="125"/>
      <c r="I126" s="125"/>
      <c r="J126" s="262">
        <f t="shared" si="1"/>
        <v>167.11065</v>
      </c>
      <c r="K126" s="216"/>
    </row>
    <row r="127" spans="3:11" ht="12">
      <c r="C127" s="126" t="s">
        <v>329</v>
      </c>
      <c r="D127" s="126" t="s">
        <v>299</v>
      </c>
      <c r="E127" s="125">
        <v>2236.8244500000005</v>
      </c>
      <c r="F127" s="125"/>
      <c r="G127" s="125"/>
      <c r="H127" s="125"/>
      <c r="I127" s="125"/>
      <c r="J127" s="262">
        <f t="shared" si="1"/>
        <v>2236.8244500000005</v>
      </c>
      <c r="K127" s="216"/>
    </row>
    <row r="128" spans="3:11" ht="12">
      <c r="C128" s="126" t="s">
        <v>329</v>
      </c>
      <c r="D128" s="126" t="s">
        <v>301</v>
      </c>
      <c r="E128" s="125">
        <v>430.1230499999999</v>
      </c>
      <c r="F128" s="125"/>
      <c r="G128" s="125"/>
      <c r="H128" s="125"/>
      <c r="I128" s="125"/>
      <c r="J128" s="262">
        <f t="shared" si="1"/>
        <v>430.1230499999999</v>
      </c>
      <c r="K128" s="216"/>
    </row>
    <row r="129" spans="3:11" ht="12">
      <c r="C129" s="126" t="s">
        <v>329</v>
      </c>
      <c r="D129" s="126" t="s">
        <v>467</v>
      </c>
      <c r="E129" s="125">
        <v>15.2271</v>
      </c>
      <c r="F129" s="125"/>
      <c r="G129" s="125"/>
      <c r="H129" s="125"/>
      <c r="I129" s="125"/>
      <c r="J129" s="262">
        <f t="shared" si="1"/>
        <v>15.2271</v>
      </c>
      <c r="K129" s="216"/>
    </row>
    <row r="130" spans="3:11" ht="12">
      <c r="C130" s="126" t="s">
        <v>329</v>
      </c>
      <c r="D130" s="126" t="s">
        <v>307</v>
      </c>
      <c r="E130" s="125">
        <v>30.09825</v>
      </c>
      <c r="F130" s="125"/>
      <c r="G130" s="125"/>
      <c r="H130" s="125"/>
      <c r="I130" s="125"/>
      <c r="J130" s="262">
        <f t="shared" si="1"/>
        <v>30.09825</v>
      </c>
      <c r="K130" s="216"/>
    </row>
    <row r="131" spans="3:11" ht="12">
      <c r="C131" s="126" t="s">
        <v>329</v>
      </c>
      <c r="D131" s="126" t="s">
        <v>364</v>
      </c>
      <c r="E131" s="125">
        <v>67.8069</v>
      </c>
      <c r="F131" s="125"/>
      <c r="G131" s="125"/>
      <c r="H131" s="125"/>
      <c r="I131" s="125"/>
      <c r="J131" s="262">
        <f t="shared" si="1"/>
        <v>67.8069</v>
      </c>
      <c r="K131" s="216"/>
    </row>
    <row r="132" spans="3:11" ht="12">
      <c r="C132" s="126" t="s">
        <v>329</v>
      </c>
      <c r="D132" s="126" t="s">
        <v>312</v>
      </c>
      <c r="E132" s="125">
        <v>73.71629999999999</v>
      </c>
      <c r="F132" s="125"/>
      <c r="G132" s="125"/>
      <c r="H132" s="125"/>
      <c r="I132" s="125"/>
      <c r="J132" s="262">
        <f t="shared" si="1"/>
        <v>73.71629999999999</v>
      </c>
      <c r="K132" s="216"/>
    </row>
    <row r="133" spans="3:11" ht="12">
      <c r="C133" s="126" t="s">
        <v>329</v>
      </c>
      <c r="D133" s="126" t="s">
        <v>314</v>
      </c>
      <c r="E133" s="125">
        <v>231.41475</v>
      </c>
      <c r="F133" s="125"/>
      <c r="G133" s="125"/>
      <c r="H133" s="125"/>
      <c r="I133" s="125"/>
      <c r="J133" s="262">
        <f t="shared" si="1"/>
        <v>231.41475</v>
      </c>
      <c r="K133" s="216"/>
    </row>
    <row r="134" spans="3:11" ht="12">
      <c r="C134" s="126" t="s">
        <v>329</v>
      </c>
      <c r="D134" s="126" t="s">
        <v>317</v>
      </c>
      <c r="E134" s="125">
        <v>11.22345</v>
      </c>
      <c r="F134" s="125"/>
      <c r="G134" s="125"/>
      <c r="H134" s="125"/>
      <c r="I134" s="125"/>
      <c r="J134" s="262">
        <f t="shared" si="1"/>
        <v>11.22345</v>
      </c>
      <c r="K134" s="216"/>
    </row>
    <row r="135" spans="3:11" ht="12">
      <c r="C135" s="126" t="s">
        <v>329</v>
      </c>
      <c r="D135" s="126" t="s">
        <v>319</v>
      </c>
      <c r="E135" s="125">
        <v>6604.2081</v>
      </c>
      <c r="F135" s="125"/>
      <c r="G135" s="125"/>
      <c r="H135" s="125"/>
      <c r="I135" s="125"/>
      <c r="J135" s="262">
        <f t="shared" si="1"/>
        <v>6604.2081</v>
      </c>
      <c r="K135" s="216"/>
    </row>
    <row r="136" spans="3:11" ht="12">
      <c r="C136" s="126" t="s">
        <v>329</v>
      </c>
      <c r="D136" s="126" t="s">
        <v>321</v>
      </c>
      <c r="E136" s="125">
        <v>10.00125</v>
      </c>
      <c r="F136" s="125"/>
      <c r="G136" s="125"/>
      <c r="H136" s="125"/>
      <c r="I136" s="125"/>
      <c r="J136" s="262">
        <f t="shared" si="1"/>
        <v>10.00125</v>
      </c>
      <c r="K136" s="216"/>
    </row>
    <row r="137" spans="3:11" ht="12">
      <c r="C137" s="126" t="s">
        <v>329</v>
      </c>
      <c r="D137" s="126" t="s">
        <v>325</v>
      </c>
      <c r="E137" s="125">
        <v>946.1214</v>
      </c>
      <c r="F137" s="125"/>
      <c r="G137" s="125"/>
      <c r="H137" s="125"/>
      <c r="I137" s="125"/>
      <c r="J137" s="262">
        <f t="shared" si="1"/>
        <v>946.1214</v>
      </c>
      <c r="K137" s="216"/>
    </row>
    <row r="138" spans="3:11" ht="12">
      <c r="C138" s="126" t="s">
        <v>329</v>
      </c>
      <c r="D138" s="126" t="s">
        <v>336</v>
      </c>
      <c r="E138" s="125">
        <v>15.2901</v>
      </c>
      <c r="F138" s="125"/>
      <c r="G138" s="125"/>
      <c r="H138" s="125"/>
      <c r="I138" s="125"/>
      <c r="J138" s="262">
        <f t="shared" si="1"/>
        <v>15.2901</v>
      </c>
      <c r="K138" s="216"/>
    </row>
    <row r="139" spans="3:11" ht="12">
      <c r="C139" s="126" t="s">
        <v>329</v>
      </c>
      <c r="D139" s="126" t="s">
        <v>339</v>
      </c>
      <c r="E139" s="125">
        <v>33.33645</v>
      </c>
      <c r="F139" s="125"/>
      <c r="G139" s="125"/>
      <c r="H139" s="125"/>
      <c r="I139" s="125"/>
      <c r="J139" s="262">
        <f t="shared" si="1"/>
        <v>33.33645</v>
      </c>
      <c r="K139" s="216"/>
    </row>
    <row r="140" spans="3:11" ht="12">
      <c r="C140" s="126" t="s">
        <v>329</v>
      </c>
      <c r="D140" s="126" t="s">
        <v>343</v>
      </c>
      <c r="E140" s="125">
        <v>437.39325</v>
      </c>
      <c r="F140" s="125"/>
      <c r="G140" s="125"/>
      <c r="H140" s="125"/>
      <c r="I140" s="125"/>
      <c r="J140" s="262">
        <f t="shared" si="1"/>
        <v>437.39325</v>
      </c>
      <c r="K140" s="216"/>
    </row>
    <row r="141" spans="3:11" ht="12">
      <c r="C141" s="126" t="s">
        <v>329</v>
      </c>
      <c r="D141" s="126" t="s">
        <v>349</v>
      </c>
      <c r="E141" s="125">
        <v>32.75685</v>
      </c>
      <c r="F141" s="125"/>
      <c r="G141" s="125"/>
      <c r="H141" s="125"/>
      <c r="I141" s="125"/>
      <c r="J141" s="262">
        <f t="shared" si="1"/>
        <v>32.75685</v>
      </c>
      <c r="K141" s="216"/>
    </row>
    <row r="142" spans="3:11" ht="12">
      <c r="C142" s="126" t="s">
        <v>329</v>
      </c>
      <c r="D142" s="126" t="s">
        <v>354</v>
      </c>
      <c r="E142" s="125">
        <v>2115.0391500000005</v>
      </c>
      <c r="F142" s="125"/>
      <c r="G142" s="125"/>
      <c r="H142" s="125"/>
      <c r="I142" s="125"/>
      <c r="J142" s="262">
        <f t="shared" si="1"/>
        <v>2115.0391500000005</v>
      </c>
      <c r="K142" s="216"/>
    </row>
    <row r="143" spans="3:11" ht="12">
      <c r="C143" s="126" t="s">
        <v>329</v>
      </c>
      <c r="D143" s="126" t="s">
        <v>356</v>
      </c>
      <c r="E143" s="125">
        <v>22.84065</v>
      </c>
      <c r="F143" s="125"/>
      <c r="G143" s="125"/>
      <c r="H143" s="125"/>
      <c r="I143" s="125"/>
      <c r="J143" s="262">
        <f t="shared" si="1"/>
        <v>22.84065</v>
      </c>
      <c r="K143" s="216"/>
    </row>
    <row r="144" spans="3:11" ht="12">
      <c r="C144" s="126" t="s">
        <v>333</v>
      </c>
      <c r="D144" s="126" t="s">
        <v>314</v>
      </c>
      <c r="E144" s="125">
        <v>39.34035</v>
      </c>
      <c r="F144" s="125"/>
      <c r="G144" s="125"/>
      <c r="H144" s="125"/>
      <c r="I144" s="125"/>
      <c r="J144" s="262">
        <f t="shared" si="1"/>
        <v>39.34035</v>
      </c>
      <c r="K144" s="216"/>
    </row>
    <row r="145" spans="3:11" ht="12">
      <c r="C145" s="126" t="s">
        <v>333</v>
      </c>
      <c r="D145" s="126" t="s">
        <v>319</v>
      </c>
      <c r="E145" s="125">
        <v>10.2564</v>
      </c>
      <c r="F145" s="125"/>
      <c r="G145" s="125"/>
      <c r="H145" s="125"/>
      <c r="I145" s="125"/>
      <c r="J145" s="262">
        <f t="shared" si="1"/>
        <v>10.2564</v>
      </c>
      <c r="K145" s="216"/>
    </row>
    <row r="146" spans="3:11" ht="12">
      <c r="C146" s="126" t="s">
        <v>336</v>
      </c>
      <c r="D146" s="126" t="s">
        <v>299</v>
      </c>
      <c r="E146" s="125">
        <v>19.107899999999997</v>
      </c>
      <c r="F146" s="125"/>
      <c r="G146" s="125"/>
      <c r="H146" s="125"/>
      <c r="I146" s="125"/>
      <c r="J146" s="262">
        <f t="shared" si="1"/>
        <v>19.107899999999997</v>
      </c>
      <c r="K146" s="216"/>
    </row>
    <row r="147" spans="3:11" ht="12">
      <c r="C147" s="126" t="s">
        <v>336</v>
      </c>
      <c r="D147" s="126" t="s">
        <v>314</v>
      </c>
      <c r="E147" s="125">
        <v>6.93</v>
      </c>
      <c r="F147" s="125"/>
      <c r="G147" s="125"/>
      <c r="H147" s="125"/>
      <c r="I147" s="125"/>
      <c r="J147" s="262">
        <f t="shared" si="1"/>
        <v>6.93</v>
      </c>
      <c r="K147" s="216"/>
    </row>
    <row r="148" spans="3:11" ht="12">
      <c r="C148" s="126" t="s">
        <v>336</v>
      </c>
      <c r="D148" s="126" t="s">
        <v>329</v>
      </c>
      <c r="E148" s="125">
        <v>14.8995</v>
      </c>
      <c r="F148" s="125"/>
      <c r="G148" s="125"/>
      <c r="H148" s="125"/>
      <c r="I148" s="125"/>
      <c r="J148" s="262">
        <f t="shared" si="1"/>
        <v>14.8995</v>
      </c>
      <c r="K148" s="216"/>
    </row>
    <row r="149" spans="3:11" ht="12">
      <c r="C149" s="126" t="s">
        <v>581</v>
      </c>
      <c r="D149" s="126" t="s">
        <v>299</v>
      </c>
      <c r="E149" s="125">
        <v>445.93604999999997</v>
      </c>
      <c r="F149" s="125"/>
      <c r="G149" s="125"/>
      <c r="H149" s="125"/>
      <c r="I149" s="125"/>
      <c r="J149" s="262">
        <f t="shared" si="1"/>
        <v>445.93604999999997</v>
      </c>
      <c r="K149" s="216"/>
    </row>
    <row r="150" spans="3:11" ht="12">
      <c r="C150" s="126" t="s">
        <v>581</v>
      </c>
      <c r="D150" s="126" t="s">
        <v>467</v>
      </c>
      <c r="E150" s="125">
        <v>210.86730000000003</v>
      </c>
      <c r="F150" s="125"/>
      <c r="G150" s="125"/>
      <c r="H150" s="125"/>
      <c r="I150" s="125"/>
      <c r="J150" s="262">
        <f t="shared" si="1"/>
        <v>210.86730000000003</v>
      </c>
      <c r="K150" s="216"/>
    </row>
    <row r="151" spans="3:11" ht="12">
      <c r="C151" s="126" t="s">
        <v>581</v>
      </c>
      <c r="D151" s="126" t="s">
        <v>312</v>
      </c>
      <c r="E151" s="125">
        <v>7.13475</v>
      </c>
      <c r="F151" s="125"/>
      <c r="G151" s="125"/>
      <c r="H151" s="125"/>
      <c r="I151" s="125"/>
      <c r="J151" s="262">
        <f t="shared" si="1"/>
        <v>7.13475</v>
      </c>
      <c r="K151" s="216"/>
    </row>
    <row r="152" spans="3:11" ht="12">
      <c r="C152" s="126" t="s">
        <v>581</v>
      </c>
      <c r="D152" s="126" t="s">
        <v>346</v>
      </c>
      <c r="E152" s="125">
        <v>34.045199999999994</v>
      </c>
      <c r="F152" s="125"/>
      <c r="G152" s="125"/>
      <c r="H152" s="125"/>
      <c r="I152" s="125"/>
      <c r="J152" s="262">
        <f t="shared" si="1"/>
        <v>34.045199999999994</v>
      </c>
      <c r="K152" s="216"/>
    </row>
    <row r="153" spans="3:11" ht="12">
      <c r="C153" s="126" t="s">
        <v>339</v>
      </c>
      <c r="D153" s="126" t="s">
        <v>307</v>
      </c>
      <c r="E153" s="125">
        <v>10.22175</v>
      </c>
      <c r="F153" s="125"/>
      <c r="G153" s="125"/>
      <c r="H153" s="125"/>
      <c r="I153" s="125"/>
      <c r="J153" s="262">
        <f t="shared" si="1"/>
        <v>10.22175</v>
      </c>
      <c r="K153" s="216"/>
    </row>
    <row r="154" spans="3:11" ht="12">
      <c r="C154" s="126" t="s">
        <v>339</v>
      </c>
      <c r="D154" s="126" t="s">
        <v>314</v>
      </c>
      <c r="E154" s="125">
        <v>100.77795000000002</v>
      </c>
      <c r="F154" s="125"/>
      <c r="G154" s="125"/>
      <c r="H154" s="125"/>
      <c r="I154" s="125"/>
      <c r="J154" s="262">
        <f t="shared" si="1"/>
        <v>100.77795000000002</v>
      </c>
      <c r="K154" s="216"/>
    </row>
    <row r="155" spans="3:11" ht="12">
      <c r="C155" s="126" t="s">
        <v>339</v>
      </c>
      <c r="D155" s="126" t="s">
        <v>319</v>
      </c>
      <c r="E155" s="125">
        <v>36.0423</v>
      </c>
      <c r="F155" s="125"/>
      <c r="G155" s="125"/>
      <c r="H155" s="125"/>
      <c r="I155" s="125"/>
      <c r="J155" s="262">
        <f t="shared" si="1"/>
        <v>36.0423</v>
      </c>
      <c r="K155" s="216"/>
    </row>
    <row r="156" spans="3:11" ht="12">
      <c r="C156" s="126" t="s">
        <v>339</v>
      </c>
      <c r="D156" s="126" t="s">
        <v>329</v>
      </c>
      <c r="E156" s="125">
        <v>45.90809999999999</v>
      </c>
      <c r="F156" s="125"/>
      <c r="G156" s="125"/>
      <c r="H156" s="125"/>
      <c r="I156" s="125"/>
      <c r="J156" s="262">
        <f t="shared" si="1"/>
        <v>45.90809999999999</v>
      </c>
      <c r="K156" s="216"/>
    </row>
    <row r="157" spans="3:11" ht="12">
      <c r="C157" s="126" t="s">
        <v>339</v>
      </c>
      <c r="D157" s="126" t="s">
        <v>356</v>
      </c>
      <c r="E157" s="125">
        <v>7.90335</v>
      </c>
      <c r="F157" s="125"/>
      <c r="G157" s="125"/>
      <c r="H157" s="125"/>
      <c r="I157" s="125"/>
      <c r="J157" s="262">
        <f t="shared" si="1"/>
        <v>7.90335</v>
      </c>
      <c r="K157" s="216"/>
    </row>
    <row r="158" spans="3:11" ht="12">
      <c r="C158" s="126" t="s">
        <v>343</v>
      </c>
      <c r="D158" s="126" t="s">
        <v>299</v>
      </c>
      <c r="E158" s="125">
        <v>52.186049999999994</v>
      </c>
      <c r="F158" s="125"/>
      <c r="G158" s="125"/>
      <c r="H158" s="125"/>
      <c r="I158" s="125"/>
      <c r="J158" s="262">
        <f t="shared" si="1"/>
        <v>52.186049999999994</v>
      </c>
      <c r="K158" s="216"/>
    </row>
    <row r="159" spans="3:11" ht="12">
      <c r="C159" s="126" t="s">
        <v>343</v>
      </c>
      <c r="D159" s="126" t="s">
        <v>312</v>
      </c>
      <c r="E159" s="125">
        <v>167.86034999999998</v>
      </c>
      <c r="F159" s="125"/>
      <c r="G159" s="125"/>
      <c r="H159" s="125"/>
      <c r="I159" s="125"/>
      <c r="J159" s="262">
        <f t="shared" si="1"/>
        <v>167.86034999999998</v>
      </c>
      <c r="K159" s="216"/>
    </row>
    <row r="160" spans="3:11" ht="12">
      <c r="C160" s="126" t="s">
        <v>343</v>
      </c>
      <c r="D160" s="126" t="s">
        <v>329</v>
      </c>
      <c r="E160" s="125">
        <v>355.28535</v>
      </c>
      <c r="F160" s="125"/>
      <c r="G160" s="125"/>
      <c r="H160" s="125"/>
      <c r="I160" s="125"/>
      <c r="J160" s="262">
        <f t="shared" si="1"/>
        <v>355.28535</v>
      </c>
      <c r="K160" s="216"/>
    </row>
    <row r="161" spans="3:11" ht="12">
      <c r="C161" s="126" t="s">
        <v>346</v>
      </c>
      <c r="D161" s="126" t="s">
        <v>299</v>
      </c>
      <c r="E161" s="125">
        <v>8.4861</v>
      </c>
      <c r="F161" s="125"/>
      <c r="G161" s="125"/>
      <c r="H161" s="125"/>
      <c r="I161" s="125"/>
      <c r="J161" s="262">
        <f t="shared" si="1"/>
        <v>8.4861</v>
      </c>
      <c r="K161" s="216"/>
    </row>
    <row r="162" spans="3:11" ht="12">
      <c r="C162" s="126" t="s">
        <v>349</v>
      </c>
      <c r="D162" s="126" t="s">
        <v>329</v>
      </c>
      <c r="E162" s="125">
        <v>20.6451</v>
      </c>
      <c r="F162" s="125"/>
      <c r="G162" s="125"/>
      <c r="H162" s="125"/>
      <c r="I162" s="125"/>
      <c r="J162" s="262">
        <f t="shared" si="1"/>
        <v>20.6451</v>
      </c>
      <c r="K162" s="216"/>
    </row>
    <row r="163" spans="3:11" ht="12">
      <c r="C163" s="126" t="s">
        <v>349</v>
      </c>
      <c r="D163" s="126" t="s">
        <v>364</v>
      </c>
      <c r="E163" s="125">
        <v>23.94</v>
      </c>
      <c r="F163" s="125"/>
      <c r="G163" s="125"/>
      <c r="H163" s="125"/>
      <c r="I163" s="125"/>
      <c r="J163" s="262">
        <f t="shared" si="1"/>
        <v>23.94</v>
      </c>
      <c r="K163" s="216"/>
    </row>
    <row r="164" spans="3:11" ht="12">
      <c r="C164" s="126" t="s">
        <v>354</v>
      </c>
      <c r="D164" s="126" t="s">
        <v>299</v>
      </c>
      <c r="E164" s="125">
        <v>25.90245</v>
      </c>
      <c r="F164" s="125"/>
      <c r="G164" s="125"/>
      <c r="H164" s="125"/>
      <c r="I164" s="125"/>
      <c r="J164" s="262">
        <f t="shared" si="1"/>
        <v>25.90245</v>
      </c>
      <c r="K164" s="216"/>
    </row>
    <row r="165" spans="3:11" ht="12">
      <c r="C165" s="126" t="s">
        <v>354</v>
      </c>
      <c r="D165" s="126" t="s">
        <v>467</v>
      </c>
      <c r="E165" s="125">
        <v>17.287200000000002</v>
      </c>
      <c r="F165" s="125"/>
      <c r="G165" s="125"/>
      <c r="H165" s="125"/>
      <c r="I165" s="125"/>
      <c r="J165" s="262">
        <f t="shared" si="1"/>
        <v>17.287200000000002</v>
      </c>
      <c r="K165" s="216"/>
    </row>
    <row r="166" spans="3:11" ht="12">
      <c r="C166" s="126" t="s">
        <v>354</v>
      </c>
      <c r="D166" s="126" t="s">
        <v>307</v>
      </c>
      <c r="E166" s="125">
        <v>25.3323</v>
      </c>
      <c r="F166" s="125"/>
      <c r="G166" s="125"/>
      <c r="H166" s="125"/>
      <c r="I166" s="125"/>
      <c r="J166" s="262">
        <f t="shared" si="1"/>
        <v>25.3323</v>
      </c>
      <c r="K166" s="216"/>
    </row>
    <row r="167" spans="3:11" ht="12">
      <c r="C167" s="126" t="s">
        <v>354</v>
      </c>
      <c r="D167" s="126" t="s">
        <v>312</v>
      </c>
      <c r="E167" s="125">
        <v>291.8916</v>
      </c>
      <c r="F167" s="125"/>
      <c r="G167" s="125"/>
      <c r="H167" s="125"/>
      <c r="I167" s="125"/>
      <c r="J167" s="262">
        <f t="shared" si="1"/>
        <v>291.8916</v>
      </c>
      <c r="K167" s="216"/>
    </row>
    <row r="168" spans="3:11" ht="12">
      <c r="C168" s="126" t="s">
        <v>354</v>
      </c>
      <c r="D168" s="126" t="s">
        <v>314</v>
      </c>
      <c r="E168" s="125">
        <v>43.54875</v>
      </c>
      <c r="F168" s="125"/>
      <c r="G168" s="125"/>
      <c r="H168" s="125"/>
      <c r="I168" s="125"/>
      <c r="J168" s="262">
        <f t="shared" si="1"/>
        <v>43.54875</v>
      </c>
      <c r="K168" s="216"/>
    </row>
    <row r="169" spans="3:11" ht="12">
      <c r="C169" s="126" t="s">
        <v>354</v>
      </c>
      <c r="D169" s="126" t="s">
        <v>329</v>
      </c>
      <c r="E169" s="125">
        <v>1856.7738000000004</v>
      </c>
      <c r="F169" s="125"/>
      <c r="G169" s="125"/>
      <c r="H169" s="125"/>
      <c r="I169" s="125"/>
      <c r="J169" s="262">
        <f t="shared" si="1"/>
        <v>1856.7738000000004</v>
      </c>
      <c r="K169" s="216"/>
    </row>
    <row r="170" spans="3:11" ht="12">
      <c r="C170" s="126" t="s">
        <v>356</v>
      </c>
      <c r="D170" s="126" t="s">
        <v>299</v>
      </c>
      <c r="E170" s="125">
        <v>368.57835</v>
      </c>
      <c r="F170" s="125"/>
      <c r="G170" s="125"/>
      <c r="H170" s="125"/>
      <c r="I170" s="125"/>
      <c r="J170" s="262">
        <f t="shared" si="1"/>
        <v>368.57835</v>
      </c>
      <c r="K170" s="216"/>
    </row>
    <row r="171" spans="3:11" ht="12">
      <c r="C171" s="126" t="s">
        <v>356</v>
      </c>
      <c r="D171" s="126" t="s">
        <v>467</v>
      </c>
      <c r="E171" s="125">
        <v>429.84585000000004</v>
      </c>
      <c r="F171" s="125"/>
      <c r="G171" s="125"/>
      <c r="H171" s="125"/>
      <c r="I171" s="125"/>
      <c r="J171" s="262">
        <f t="shared" si="1"/>
        <v>429.84585000000004</v>
      </c>
      <c r="K171" s="216"/>
    </row>
    <row r="172" spans="3:11" ht="12">
      <c r="C172" s="126" t="s">
        <v>356</v>
      </c>
      <c r="D172" s="126" t="s">
        <v>312</v>
      </c>
      <c r="E172" s="125">
        <v>46.22625</v>
      </c>
      <c r="F172" s="125"/>
      <c r="G172" s="125"/>
      <c r="H172" s="125"/>
      <c r="I172" s="125"/>
      <c r="J172" s="262">
        <f t="shared" si="1"/>
        <v>46.22625</v>
      </c>
      <c r="K172" s="216"/>
    </row>
    <row r="173" spans="3:11" ht="12">
      <c r="C173" s="126" t="s">
        <v>356</v>
      </c>
      <c r="D173" s="126" t="s">
        <v>319</v>
      </c>
      <c r="E173" s="125">
        <v>5182.751699999999</v>
      </c>
      <c r="F173" s="125"/>
      <c r="G173" s="125"/>
      <c r="H173" s="125"/>
      <c r="I173" s="125"/>
      <c r="J173" s="262">
        <f t="shared" si="1"/>
        <v>5182.751699999999</v>
      </c>
      <c r="K173" s="216"/>
    </row>
    <row r="174" spans="3:11" ht="12">
      <c r="C174" s="126" t="s">
        <v>356</v>
      </c>
      <c r="D174" s="126" t="s">
        <v>325</v>
      </c>
      <c r="E174" s="125">
        <v>23.05485</v>
      </c>
      <c r="F174" s="125"/>
      <c r="G174" s="125"/>
      <c r="H174" s="125"/>
      <c r="I174" s="125"/>
      <c r="J174" s="262">
        <f t="shared" si="1"/>
        <v>23.05485</v>
      </c>
      <c r="K174" s="216"/>
    </row>
    <row r="175" spans="3:11" ht="12">
      <c r="C175" s="126" t="s">
        <v>356</v>
      </c>
      <c r="D175" s="126" t="s">
        <v>329</v>
      </c>
      <c r="E175" s="125">
        <v>45.9963</v>
      </c>
      <c r="F175" s="125"/>
      <c r="G175" s="125"/>
      <c r="H175" s="125"/>
      <c r="I175" s="125"/>
      <c r="J175" s="262">
        <f t="shared" si="1"/>
        <v>45.9963</v>
      </c>
      <c r="K175" s="216"/>
    </row>
    <row r="176" spans="3:11" ht="12">
      <c r="C176" s="126" t="s">
        <v>356</v>
      </c>
      <c r="D176" s="126" t="s">
        <v>339</v>
      </c>
      <c r="E176" s="125">
        <v>7.82775</v>
      </c>
      <c r="F176" s="125"/>
      <c r="G176" s="125"/>
      <c r="H176" s="125"/>
      <c r="I176" s="125"/>
      <c r="J176" s="262">
        <f t="shared" si="1"/>
        <v>7.82775</v>
      </c>
      <c r="K176" s="216"/>
    </row>
    <row r="177" spans="3:11" ht="12">
      <c r="C177" s="126" t="s">
        <v>356</v>
      </c>
      <c r="D177" s="126" t="s">
        <v>354</v>
      </c>
      <c r="E177" s="125">
        <v>26.970299999999998</v>
      </c>
      <c r="F177" s="125"/>
      <c r="G177" s="125"/>
      <c r="H177" s="125"/>
      <c r="I177" s="125"/>
      <c r="J177" s="262">
        <f t="shared" si="1"/>
        <v>26.970299999999998</v>
      </c>
      <c r="K177" s="216"/>
    </row>
    <row r="178" spans="3:11" ht="12">
      <c r="C178" s="126" t="s">
        <v>364</v>
      </c>
      <c r="D178" s="126" t="s">
        <v>314</v>
      </c>
      <c r="E178" s="125">
        <v>6.816599999999999</v>
      </c>
      <c r="F178" s="125"/>
      <c r="G178" s="125"/>
      <c r="H178" s="125"/>
      <c r="I178" s="125"/>
      <c r="J178" s="262">
        <f t="shared" si="1"/>
        <v>6.816599999999999</v>
      </c>
      <c r="K178" s="216"/>
    </row>
    <row r="179" spans="3:11" ht="12">
      <c r="C179" s="126" t="s">
        <v>364</v>
      </c>
      <c r="D179" s="126" t="s">
        <v>319</v>
      </c>
      <c r="E179" s="125">
        <v>26.400149999999996</v>
      </c>
      <c r="F179" s="125"/>
      <c r="G179" s="125"/>
      <c r="H179" s="125"/>
      <c r="I179" s="125"/>
      <c r="J179" s="262">
        <f t="shared" si="1"/>
        <v>26.400149999999996</v>
      </c>
      <c r="K179" s="216"/>
    </row>
    <row r="180" spans="3:11" ht="12">
      <c r="C180" s="126" t="s">
        <v>364</v>
      </c>
      <c r="D180" s="126" t="s">
        <v>349</v>
      </c>
      <c r="E180" s="125">
        <v>21.798</v>
      </c>
      <c r="F180" s="125"/>
      <c r="G180" s="125"/>
      <c r="H180" s="125"/>
      <c r="I180" s="125"/>
      <c r="J180" s="262">
        <f t="shared" si="1"/>
        <v>21.798</v>
      </c>
      <c r="K180" s="216"/>
    </row>
    <row r="181" spans="3:11" ht="12">
      <c r="C181" s="231" t="str">
        <f>Translations!$B$998</f>
        <v>&lt; Please add additional rows above this row, if needed &gt;</v>
      </c>
      <c r="D181" s="232"/>
      <c r="E181" s="233"/>
      <c r="F181" s="233"/>
      <c r="G181" s="233"/>
      <c r="H181" s="233"/>
      <c r="I181" s="234"/>
      <c r="J181" s="267"/>
      <c r="K181" s="216"/>
    </row>
    <row r="182" spans="3:10" ht="51" customHeight="1">
      <c r="C182" s="619" t="str">
        <f>Translations!$B$995</f>
        <v>Aggregated CO2 emissions from all flights departing from each Member State to another Member State:</v>
      </c>
      <c r="D182" s="626"/>
      <c r="E182" s="262">
        <f>SUM(E62:E181)</f>
        <v>61651.40310000002</v>
      </c>
      <c r="F182" s="262">
        <f>SUM(F62:F181)</f>
        <v>0</v>
      </c>
      <c r="G182" s="262">
        <f>SUM(G62:G181)</f>
        <v>0</v>
      </c>
      <c r="H182" s="262">
        <f>SUM(H62:H181)</f>
        <v>0</v>
      </c>
      <c r="I182" s="262">
        <f>SUM(I62:I181)</f>
        <v>0</v>
      </c>
      <c r="J182" s="262">
        <f>SUM(E182:I182)</f>
        <v>61651.40310000002</v>
      </c>
    </row>
    <row r="183" spans="3:10" s="235" customFormat="1" ht="12">
      <c r="C183" s="236"/>
      <c r="D183" s="236"/>
      <c r="E183" s="236"/>
      <c r="F183" s="236"/>
      <c r="G183" s="236"/>
      <c r="H183" s="236"/>
      <c r="I183" s="236"/>
      <c r="J183" s="237"/>
    </row>
    <row r="184" spans="1:10" ht="12.75" customHeight="1" hidden="1">
      <c r="A184" s="437"/>
      <c r="B184" s="212" t="s">
        <v>251</v>
      </c>
      <c r="C184" s="614" t="str">
        <f>Translations!$B$999</f>
        <v>Aggregated CO2 emissions from all flights arriving at each Member State from a third country:</v>
      </c>
      <c r="D184" s="614"/>
      <c r="E184" s="614"/>
      <c r="F184" s="614"/>
      <c r="G184" s="614"/>
      <c r="H184" s="614"/>
      <c r="I184" s="614"/>
      <c r="J184" s="614"/>
    </row>
    <row r="185" spans="1:10" ht="17.25" customHeight="1" hidden="1">
      <c r="A185" s="437"/>
      <c r="C185" s="223" t="str">
        <f>Translations!$B$992</f>
        <v>Please complete the following table with the appropriate data for the reporting year.</v>
      </c>
      <c r="D185" s="223"/>
      <c r="E185" s="223"/>
      <c r="F185" s="223"/>
      <c r="G185" s="223"/>
      <c r="H185" s="223"/>
      <c r="I185" s="223"/>
      <c r="J185" s="223"/>
    </row>
    <row r="186" spans="1:11" ht="12.75" customHeight="1" hidden="1">
      <c r="A186" s="437"/>
      <c r="C186" s="224"/>
      <c r="D186" s="225"/>
      <c r="E186" s="627" t="str">
        <f>Translations!$B$979</f>
        <v>Emissions from each Fuel [t CO2]</v>
      </c>
      <c r="F186" s="628"/>
      <c r="G186" s="628"/>
      <c r="H186" s="628"/>
      <c r="I186" s="629"/>
      <c r="J186" s="215" t="str">
        <f>Translations!$B$980</f>
        <v>TOTAL [t CO2]</v>
      </c>
      <c r="K186" s="216"/>
    </row>
    <row r="187" spans="1:11" ht="33.75" customHeight="1" hidden="1">
      <c r="A187" s="437"/>
      <c r="C187" s="230" t="str">
        <f>Translations!$B$1000</f>
        <v>State of departure</v>
      </c>
      <c r="D187" s="230" t="str">
        <f>Translations!$B$1001</f>
        <v>Member State of arrival</v>
      </c>
      <c r="E187" s="219" t="str">
        <f>Translations!$B$981</f>
        <v>Jet kerosene (jet A1 or 
jet A)</v>
      </c>
      <c r="F187" s="219" t="str">
        <f>Translations!$B$274</f>
        <v>Jet gasoline (Jet B)</v>
      </c>
      <c r="G187" s="219" t="str">
        <f>Translations!$B$275</f>
        <v>Aviation gasoline (AvGas)</v>
      </c>
      <c r="H187" s="220" t="str">
        <f>Translations!$B$982</f>
        <v>Alternative fuel 1</v>
      </c>
      <c r="I187" s="220" t="str">
        <f>Translations!$B$983</f>
        <v>&lt;add more fuels before this column&gt;</v>
      </c>
      <c r="J187" s="221"/>
      <c r="K187" s="216"/>
    </row>
    <row r="188" spans="1:11" ht="12.75" customHeight="1" hidden="1">
      <c r="A188" s="437"/>
      <c r="C188" s="126"/>
      <c r="D188" s="126"/>
      <c r="E188" s="125"/>
      <c r="F188" s="125"/>
      <c r="G188" s="125"/>
      <c r="H188" s="125"/>
      <c r="I188" s="125"/>
      <c r="J188" s="262">
        <f aca="true" t="shared" si="2" ref="J188:J212">SUM(E188:I188)</f>
        <v>0</v>
      </c>
      <c r="K188" s="216"/>
    </row>
    <row r="189" spans="1:11" ht="12.75" customHeight="1" hidden="1">
      <c r="A189" s="437"/>
      <c r="C189" s="126"/>
      <c r="D189" s="126"/>
      <c r="E189" s="125"/>
      <c r="F189" s="125"/>
      <c r="G189" s="125"/>
      <c r="H189" s="125"/>
      <c r="I189" s="125"/>
      <c r="J189" s="262">
        <f t="shared" si="2"/>
        <v>0</v>
      </c>
      <c r="K189" s="216"/>
    </row>
    <row r="190" spans="1:11" ht="12.75" customHeight="1" hidden="1">
      <c r="A190" s="437"/>
      <c r="C190" s="126"/>
      <c r="D190" s="126"/>
      <c r="E190" s="125"/>
      <c r="F190" s="125"/>
      <c r="G190" s="125"/>
      <c r="H190" s="125"/>
      <c r="I190" s="125"/>
      <c r="J190" s="262">
        <f t="shared" si="2"/>
        <v>0</v>
      </c>
      <c r="K190" s="216"/>
    </row>
    <row r="191" spans="1:11" ht="12.75" customHeight="1" hidden="1">
      <c r="A191" s="437"/>
      <c r="C191" s="126"/>
      <c r="D191" s="126"/>
      <c r="E191" s="125"/>
      <c r="F191" s="125"/>
      <c r="G191" s="125"/>
      <c r="H191" s="125"/>
      <c r="I191" s="125"/>
      <c r="J191" s="262">
        <f t="shared" si="2"/>
        <v>0</v>
      </c>
      <c r="K191" s="216"/>
    </row>
    <row r="192" spans="1:11" ht="12.75" customHeight="1" hidden="1">
      <c r="A192" s="437"/>
      <c r="C192" s="126"/>
      <c r="D192" s="126"/>
      <c r="E192" s="125"/>
      <c r="F192" s="125"/>
      <c r="G192" s="125"/>
      <c r="H192" s="125"/>
      <c r="I192" s="125"/>
      <c r="J192" s="262">
        <f t="shared" si="2"/>
        <v>0</v>
      </c>
      <c r="K192" s="216"/>
    </row>
    <row r="193" spans="1:11" ht="12.75" customHeight="1" hidden="1">
      <c r="A193" s="437"/>
      <c r="C193" s="126"/>
      <c r="D193" s="126"/>
      <c r="E193" s="125"/>
      <c r="F193" s="125"/>
      <c r="G193" s="125"/>
      <c r="H193" s="125"/>
      <c r="I193" s="125"/>
      <c r="J193" s="262">
        <f t="shared" si="2"/>
        <v>0</v>
      </c>
      <c r="K193" s="216"/>
    </row>
    <row r="194" spans="1:11" ht="12.75" customHeight="1" hidden="1">
      <c r="A194" s="437"/>
      <c r="C194" s="126"/>
      <c r="D194" s="126"/>
      <c r="E194" s="125"/>
      <c r="F194" s="125"/>
      <c r="G194" s="125"/>
      <c r="H194" s="125"/>
      <c r="I194" s="125"/>
      <c r="J194" s="262">
        <f t="shared" si="2"/>
        <v>0</v>
      </c>
      <c r="K194" s="216"/>
    </row>
    <row r="195" spans="1:11" ht="12.75" customHeight="1" hidden="1">
      <c r="A195" s="437"/>
      <c r="C195" s="126"/>
      <c r="D195" s="126"/>
      <c r="E195" s="125"/>
      <c r="F195" s="125"/>
      <c r="G195" s="125"/>
      <c r="H195" s="125"/>
      <c r="I195" s="125"/>
      <c r="J195" s="262">
        <f t="shared" si="2"/>
        <v>0</v>
      </c>
      <c r="K195" s="216"/>
    </row>
    <row r="196" spans="1:11" ht="12.75" customHeight="1" hidden="1">
      <c r="A196" s="437"/>
      <c r="C196" s="126"/>
      <c r="D196" s="126"/>
      <c r="E196" s="125"/>
      <c r="F196" s="125"/>
      <c r="G196" s="125"/>
      <c r="H196" s="125"/>
      <c r="I196" s="125"/>
      <c r="J196" s="262">
        <f t="shared" si="2"/>
        <v>0</v>
      </c>
      <c r="K196" s="216"/>
    </row>
    <row r="197" spans="1:11" ht="12.75" customHeight="1" hidden="1">
      <c r="A197" s="437"/>
      <c r="C197" s="126"/>
      <c r="D197" s="126"/>
      <c r="E197" s="125"/>
      <c r="F197" s="125"/>
      <c r="G197" s="125"/>
      <c r="H197" s="125"/>
      <c r="I197" s="125"/>
      <c r="J197" s="262">
        <f t="shared" si="2"/>
        <v>0</v>
      </c>
      <c r="K197" s="216"/>
    </row>
    <row r="198" spans="1:11" ht="12.75" customHeight="1" hidden="1">
      <c r="A198" s="437"/>
      <c r="C198" s="126"/>
      <c r="D198" s="126"/>
      <c r="E198" s="125"/>
      <c r="F198" s="125"/>
      <c r="G198" s="125"/>
      <c r="H198" s="125"/>
      <c r="I198" s="125"/>
      <c r="J198" s="262">
        <f t="shared" si="2"/>
        <v>0</v>
      </c>
      <c r="K198" s="216"/>
    </row>
    <row r="199" spans="1:11" ht="12.75" customHeight="1" hidden="1">
      <c r="A199" s="437"/>
      <c r="C199" s="126"/>
      <c r="D199" s="126"/>
      <c r="E199" s="125"/>
      <c r="F199" s="125"/>
      <c r="G199" s="125"/>
      <c r="H199" s="125"/>
      <c r="I199" s="125"/>
      <c r="J199" s="262">
        <f t="shared" si="2"/>
        <v>0</v>
      </c>
      <c r="K199" s="216"/>
    </row>
    <row r="200" spans="1:11" ht="12.75" customHeight="1" hidden="1">
      <c r="A200" s="437"/>
      <c r="C200" s="126"/>
      <c r="D200" s="126"/>
      <c r="E200" s="125"/>
      <c r="F200" s="125"/>
      <c r="G200" s="125"/>
      <c r="H200" s="125"/>
      <c r="I200" s="125"/>
      <c r="J200" s="262">
        <f t="shared" si="2"/>
        <v>0</v>
      </c>
      <c r="K200" s="216"/>
    </row>
    <row r="201" spans="1:11" ht="12.75" customHeight="1" hidden="1">
      <c r="A201" s="437"/>
      <c r="C201" s="126"/>
      <c r="D201" s="126"/>
      <c r="E201" s="125"/>
      <c r="F201" s="125"/>
      <c r="G201" s="125"/>
      <c r="H201" s="125"/>
      <c r="I201" s="125"/>
      <c r="J201" s="262">
        <f t="shared" si="2"/>
        <v>0</v>
      </c>
      <c r="K201" s="216"/>
    </row>
    <row r="202" spans="1:11" ht="12.75" customHeight="1" hidden="1">
      <c r="A202" s="437"/>
      <c r="C202" s="126"/>
      <c r="D202" s="126"/>
      <c r="E202" s="125"/>
      <c r="F202" s="125"/>
      <c r="G202" s="125"/>
      <c r="H202" s="125"/>
      <c r="I202" s="125"/>
      <c r="J202" s="262">
        <f t="shared" si="2"/>
        <v>0</v>
      </c>
      <c r="K202" s="216"/>
    </row>
    <row r="203" spans="1:11" ht="12.75" customHeight="1" hidden="1">
      <c r="A203" s="437"/>
      <c r="C203" s="126"/>
      <c r="D203" s="126"/>
      <c r="E203" s="125"/>
      <c r="F203" s="125"/>
      <c r="G203" s="125"/>
      <c r="H203" s="125"/>
      <c r="I203" s="125"/>
      <c r="J203" s="262">
        <f t="shared" si="2"/>
        <v>0</v>
      </c>
      <c r="K203" s="216"/>
    </row>
    <row r="204" spans="1:11" ht="12.75" customHeight="1" hidden="1">
      <c r="A204" s="437"/>
      <c r="C204" s="126"/>
      <c r="D204" s="126"/>
      <c r="E204" s="125"/>
      <c r="F204" s="125"/>
      <c r="G204" s="125"/>
      <c r="H204" s="125"/>
      <c r="I204" s="125"/>
      <c r="J204" s="262">
        <f t="shared" si="2"/>
        <v>0</v>
      </c>
      <c r="K204" s="216"/>
    </row>
    <row r="205" spans="1:11" ht="12.75" customHeight="1" hidden="1">
      <c r="A205" s="437"/>
      <c r="C205" s="126"/>
      <c r="D205" s="126"/>
      <c r="E205" s="125"/>
      <c r="F205" s="125"/>
      <c r="G205" s="125"/>
      <c r="H205" s="125"/>
      <c r="I205" s="125"/>
      <c r="J205" s="262">
        <f t="shared" si="2"/>
        <v>0</v>
      </c>
      <c r="K205" s="216"/>
    </row>
    <row r="206" spans="1:11" ht="12.75" customHeight="1" hidden="1">
      <c r="A206" s="437"/>
      <c r="C206" s="126"/>
      <c r="D206" s="126"/>
      <c r="E206" s="125"/>
      <c r="F206" s="125"/>
      <c r="G206" s="125"/>
      <c r="H206" s="125"/>
      <c r="I206" s="125"/>
      <c r="J206" s="262">
        <f t="shared" si="2"/>
        <v>0</v>
      </c>
      <c r="K206" s="216"/>
    </row>
    <row r="207" spans="1:11" ht="12.75" customHeight="1" hidden="1">
      <c r="A207" s="437"/>
      <c r="C207" s="126"/>
      <c r="D207" s="126"/>
      <c r="E207" s="125"/>
      <c r="F207" s="125"/>
      <c r="G207" s="125"/>
      <c r="H207" s="125"/>
      <c r="I207" s="125"/>
      <c r="J207" s="262">
        <f t="shared" si="2"/>
        <v>0</v>
      </c>
      <c r="K207" s="216"/>
    </row>
    <row r="208" spans="1:11" ht="12" hidden="1">
      <c r="A208" s="437"/>
      <c r="C208" s="126"/>
      <c r="D208" s="126"/>
      <c r="E208" s="125"/>
      <c r="F208" s="125"/>
      <c r="G208" s="125"/>
      <c r="H208" s="125"/>
      <c r="I208" s="125"/>
      <c r="J208" s="262">
        <f t="shared" si="2"/>
        <v>0</v>
      </c>
      <c r="K208" s="216"/>
    </row>
    <row r="209" spans="1:11" ht="12" hidden="1">
      <c r="A209" s="437"/>
      <c r="C209" s="126"/>
      <c r="D209" s="126"/>
      <c r="E209" s="125"/>
      <c r="F209" s="125"/>
      <c r="G209" s="125"/>
      <c r="H209" s="125"/>
      <c r="I209" s="125"/>
      <c r="J209" s="262">
        <f t="shared" si="2"/>
        <v>0</v>
      </c>
      <c r="K209" s="216"/>
    </row>
    <row r="210" spans="1:11" ht="12" hidden="1">
      <c r="A210" s="437"/>
      <c r="C210" s="126"/>
      <c r="D210" s="126"/>
      <c r="E210" s="125"/>
      <c r="F210" s="125"/>
      <c r="G210" s="125"/>
      <c r="H210" s="125"/>
      <c r="I210" s="125"/>
      <c r="J210" s="262">
        <f t="shared" si="2"/>
        <v>0</v>
      </c>
      <c r="K210" s="216"/>
    </row>
    <row r="211" spans="1:11" ht="12" hidden="1">
      <c r="A211" s="437"/>
      <c r="C211" s="126"/>
      <c r="D211" s="126"/>
      <c r="E211" s="125"/>
      <c r="F211" s="125"/>
      <c r="G211" s="125"/>
      <c r="H211" s="125"/>
      <c r="I211" s="125"/>
      <c r="J211" s="262">
        <f t="shared" si="2"/>
        <v>0</v>
      </c>
      <c r="K211" s="216"/>
    </row>
    <row r="212" spans="1:11" ht="12" hidden="1">
      <c r="A212" s="437"/>
      <c r="C212" s="126"/>
      <c r="D212" s="126"/>
      <c r="E212" s="125"/>
      <c r="F212" s="125"/>
      <c r="G212" s="125"/>
      <c r="H212" s="125"/>
      <c r="I212" s="125"/>
      <c r="J212" s="262">
        <f t="shared" si="2"/>
        <v>0</v>
      </c>
      <c r="K212" s="216"/>
    </row>
    <row r="213" spans="1:11" ht="12" hidden="1">
      <c r="A213" s="437"/>
      <c r="C213" s="231" t="str">
        <f>Translations!$B$998</f>
        <v>&lt; Please add additional rows above this row, if needed &gt;</v>
      </c>
      <c r="D213" s="232"/>
      <c r="E213" s="233"/>
      <c r="F213" s="233"/>
      <c r="G213" s="233"/>
      <c r="H213" s="233"/>
      <c r="I213" s="234"/>
      <c r="J213" s="267"/>
      <c r="K213" s="216"/>
    </row>
    <row r="214" spans="1:10" ht="38.25" customHeight="1" hidden="1">
      <c r="A214" s="437"/>
      <c r="C214" s="619" t="str">
        <f>Translations!$B$1002</f>
        <v>Aggregated CO2 emissions from all flights arriving at each MS from third countries:</v>
      </c>
      <c r="D214" s="625"/>
      <c r="E214" s="262">
        <f>SUM(E188:E213)</f>
        <v>0</v>
      </c>
      <c r="F214" s="262">
        <f>SUM(F188:F213)</f>
        <v>0</v>
      </c>
      <c r="G214" s="262">
        <f>SUM(G188:G213)</f>
        <v>0</v>
      </c>
      <c r="H214" s="262">
        <f>SUM(H188:H213)</f>
        <v>0</v>
      </c>
      <c r="I214" s="262">
        <f>SUM(I188:I213)</f>
        <v>0</v>
      </c>
      <c r="J214" s="262">
        <f>SUM(E214:I214)</f>
        <v>0</v>
      </c>
    </row>
    <row r="215" spans="3:9" s="235" customFormat="1" ht="12">
      <c r="C215" s="238"/>
      <c r="D215" s="238"/>
      <c r="E215" s="238"/>
      <c r="F215" s="238"/>
      <c r="G215" s="238"/>
      <c r="H215" s="238"/>
      <c r="I215" s="238"/>
    </row>
    <row r="216" spans="3:9" s="235" customFormat="1" ht="12">
      <c r="C216" s="556" t="s">
        <v>1159</v>
      </c>
      <c r="D216" s="556"/>
      <c r="E216" s="556"/>
      <c r="F216" s="556"/>
      <c r="G216" s="556"/>
      <c r="H216" s="238"/>
      <c r="I216" s="238"/>
    </row>
  </sheetData>
  <sheetProtection formatCells="0" formatColumns="0" formatRows="0"/>
  <mergeCells count="19">
    <mergeCell ref="C8:J8"/>
    <mergeCell ref="C214:D214"/>
    <mergeCell ref="C182:D182"/>
    <mergeCell ref="E186:I186"/>
    <mergeCell ref="C216:G216"/>
    <mergeCell ref="E10:I10"/>
    <mergeCell ref="C14:D14"/>
    <mergeCell ref="C15:D15"/>
    <mergeCell ref="C16:D16"/>
    <mergeCell ref="C6:J6"/>
    <mergeCell ref="C7:J7"/>
    <mergeCell ref="C12:D12"/>
    <mergeCell ref="E60:I60"/>
    <mergeCell ref="C184:J184"/>
    <mergeCell ref="E23:I23"/>
    <mergeCell ref="C24:D24"/>
    <mergeCell ref="C21:J21"/>
    <mergeCell ref="C58:J58"/>
    <mergeCell ref="C13:D13"/>
  </mergeCells>
  <conditionalFormatting sqref="C19:G19">
    <cfRule type="expression" priority="1" dxfId="0" stopIfTrue="1">
      <formula>(ROUND($F$19,0)&lt;&gt;0)</formula>
    </cfRule>
  </conditionalFormatting>
  <dataValidations count="2">
    <dataValidation type="list" allowBlank="1" showInputMessage="1" showErrorMessage="1" sqref="C188:C212">
      <formula1>worldcountries</formula1>
    </dataValidation>
    <dataValidation type="list" allowBlank="1" showInputMessage="1" showErrorMessage="1" sqref="D188:D212 C62:D180">
      <formula1>memberstates</formula1>
    </dataValidation>
  </dataValidations>
  <hyperlinks>
    <hyperlink ref="C216:G216"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4" r:id="rId2"/>
  <headerFooter alignWithMargins="0">
    <oddFooter>&amp;L&amp;F&amp;C&amp;A
&amp;R&amp;P / &amp;N</oddFooter>
  </headerFooter>
  <rowBreaks count="1" manualBreakCount="1">
    <brk id="57" max="9" man="1"/>
  </rowBreaks>
  <ignoredErrors>
    <ignoredError sqref="E13:I13" formula="1"/>
  </ignoredErrors>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2:L101"/>
  <sheetViews>
    <sheetView showGridLines="0" workbookViewId="0" topLeftCell="A46">
      <selection activeCell="F73" sqref="F73"/>
    </sheetView>
  </sheetViews>
  <sheetFormatPr defaultColWidth="10.7109375" defaultRowHeight="12.75"/>
  <cols>
    <col min="1" max="1" width="3.140625" style="145" customWidth="1"/>
    <col min="2" max="2" width="4.140625" style="145" customWidth="1"/>
    <col min="3" max="3" width="15.00390625" style="145" customWidth="1"/>
    <col min="4" max="4" width="15.28125" style="145" customWidth="1"/>
    <col min="5" max="5" width="12.140625" style="145" customWidth="1"/>
    <col min="6" max="6" width="31.00390625" style="145" customWidth="1"/>
    <col min="7" max="8" width="12.7109375" style="145" customWidth="1"/>
    <col min="9" max="12" width="10.7109375" style="158" customWidth="1"/>
    <col min="13" max="16384" width="10.7109375" style="145" customWidth="1"/>
  </cols>
  <sheetData>
    <row r="2" spans="2:8" ht="15">
      <c r="B2" s="239">
        <v>9</v>
      </c>
      <c r="C2" s="633" t="str">
        <f>Translations!$B$848</f>
        <v>Aircraft data</v>
      </c>
      <c r="D2" s="633"/>
      <c r="E2" s="633"/>
      <c r="F2" s="633"/>
      <c r="G2" s="633"/>
      <c r="H2" s="633"/>
    </row>
    <row r="4" spans="2:12" s="149" customFormat="1" ht="29.25" customHeight="1">
      <c r="B4" s="163" t="s">
        <v>246</v>
      </c>
      <c r="C4" s="632" t="str">
        <f>Translations!$B$1003</f>
        <v>Provide details for each aircraft used during the year covered by this report for which you are the aircraft operator, and which has been used for activities covered by Annex I of the EU ETS Directive.</v>
      </c>
      <c r="D4" s="632"/>
      <c r="E4" s="632"/>
      <c r="F4" s="632"/>
      <c r="G4" s="632"/>
      <c r="H4" s="632"/>
      <c r="I4" s="102"/>
      <c r="J4" s="102"/>
      <c r="K4" s="102"/>
      <c r="L4" s="102"/>
    </row>
    <row r="5" spans="1:8" s="78" customFormat="1" ht="41.25" customHeight="1">
      <c r="A5" s="81"/>
      <c r="B5" s="89"/>
      <c r="C5" s="63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37"/>
      <c r="E5" s="637"/>
      <c r="F5" s="637"/>
      <c r="G5" s="637"/>
      <c r="H5" s="637"/>
    </row>
    <row r="6" spans="2:8" s="84" customFormat="1" ht="36" customHeight="1">
      <c r="B6" s="240"/>
      <c r="C6" s="638" t="str">
        <f>Translations!$B$1005</f>
        <v>Aircraft type (ICAO aircraft type designator)</v>
      </c>
      <c r="D6" s="638" t="str">
        <f>Translations!$B$1006</f>
        <v>Aircraft subtype (as specified in the monitoring plan, if applicable)</v>
      </c>
      <c r="E6" s="638" t="str">
        <f>Translations!$B$1007</f>
        <v>Aircraft registration number</v>
      </c>
      <c r="F6" s="638" t="str">
        <f>Translations!$B$1008</f>
        <v>Owner of the aircraft (if known)
 In the case of leased-in aircraft, the lessor</v>
      </c>
      <c r="G6" s="634" t="str">
        <f>Translations!$B$1009</f>
        <v>If the aircraft has not belonged to your fleet for the whole reporting year:</v>
      </c>
      <c r="H6" s="635"/>
    </row>
    <row r="7" spans="2:8" s="84" customFormat="1" ht="12.75">
      <c r="B7" s="240"/>
      <c r="C7" s="639"/>
      <c r="D7" s="639"/>
      <c r="E7" s="639"/>
      <c r="F7" s="639"/>
      <c r="G7" s="112" t="str">
        <f>Translations!$B$1010</f>
        <v>Starting date</v>
      </c>
      <c r="H7" s="112" t="str">
        <f>Translations!$B$1011</f>
        <v>End date</v>
      </c>
    </row>
    <row r="8" spans="2:12" s="78" customFormat="1" ht="12">
      <c r="B8" s="94"/>
      <c r="C8" s="129" t="s">
        <v>1358</v>
      </c>
      <c r="D8" s="130"/>
      <c r="E8" s="129" t="s">
        <v>1359</v>
      </c>
      <c r="F8" s="445" t="s">
        <v>1403</v>
      </c>
      <c r="G8" s="128">
        <v>43277</v>
      </c>
      <c r="H8" s="128">
        <v>43277</v>
      </c>
      <c r="I8" s="106"/>
      <c r="J8" s="106"/>
      <c r="K8" s="106"/>
      <c r="L8" s="106"/>
    </row>
    <row r="9" spans="2:12" s="78" customFormat="1" ht="12">
      <c r="B9" s="94"/>
      <c r="C9" s="129" t="s">
        <v>1306</v>
      </c>
      <c r="D9" s="130"/>
      <c r="E9" s="129" t="s">
        <v>1360</v>
      </c>
      <c r="F9" s="445" t="s">
        <v>1404</v>
      </c>
      <c r="G9" s="128">
        <v>43176</v>
      </c>
      <c r="H9" s="128">
        <v>43176</v>
      </c>
      <c r="I9" s="106"/>
      <c r="J9" s="106"/>
      <c r="K9" s="106"/>
      <c r="L9" s="106"/>
    </row>
    <row r="10" spans="2:12" s="78" customFormat="1" ht="12">
      <c r="B10" s="94"/>
      <c r="C10" s="129" t="s">
        <v>1361</v>
      </c>
      <c r="D10" s="130"/>
      <c r="E10" s="129" t="s">
        <v>1362</v>
      </c>
      <c r="F10" s="445" t="s">
        <v>1405</v>
      </c>
      <c r="G10" s="128">
        <v>43161</v>
      </c>
      <c r="H10" s="128">
        <v>43162</v>
      </c>
      <c r="I10" s="106"/>
      <c r="J10" s="106"/>
      <c r="K10" s="106"/>
      <c r="L10" s="106"/>
    </row>
    <row r="11" spans="2:12" s="78" customFormat="1" ht="12">
      <c r="B11" s="94"/>
      <c r="C11" s="129" t="s">
        <v>1312</v>
      </c>
      <c r="D11" s="130"/>
      <c r="E11" s="129" t="s">
        <v>1363</v>
      </c>
      <c r="F11" s="445" t="s">
        <v>1405</v>
      </c>
      <c r="G11" s="128">
        <v>43351</v>
      </c>
      <c r="H11" s="128">
        <v>43351</v>
      </c>
      <c r="I11" s="106"/>
      <c r="J11" s="106"/>
      <c r="K11" s="106"/>
      <c r="L11" s="106"/>
    </row>
    <row r="12" spans="2:12" s="78" customFormat="1" ht="12">
      <c r="B12" s="94"/>
      <c r="C12" s="129" t="s">
        <v>1313</v>
      </c>
      <c r="D12" s="130"/>
      <c r="E12" s="129" t="s">
        <v>1364</v>
      </c>
      <c r="F12" s="445" t="s">
        <v>1406</v>
      </c>
      <c r="G12" s="128">
        <v>43187</v>
      </c>
      <c r="H12" s="128">
        <v>43189</v>
      </c>
      <c r="I12" s="106"/>
      <c r="J12" s="106"/>
      <c r="K12" s="106"/>
      <c r="L12" s="106"/>
    </row>
    <row r="13" spans="2:12" s="78" customFormat="1" ht="12">
      <c r="B13" s="94"/>
      <c r="C13" s="129" t="s">
        <v>1247</v>
      </c>
      <c r="D13" s="130"/>
      <c r="E13" s="129" t="s">
        <v>1365</v>
      </c>
      <c r="F13" s="129" t="s">
        <v>1407</v>
      </c>
      <c r="G13" s="128">
        <v>43248</v>
      </c>
      <c r="H13" s="128">
        <v>43249</v>
      </c>
      <c r="I13" s="106"/>
      <c r="J13" s="106"/>
      <c r="K13" s="106"/>
      <c r="L13" s="106"/>
    </row>
    <row r="14" spans="2:12" s="78" customFormat="1" ht="12">
      <c r="B14" s="94"/>
      <c r="C14" s="129" t="s">
        <v>1247</v>
      </c>
      <c r="D14" s="130"/>
      <c r="E14" s="129" t="s">
        <v>1366</v>
      </c>
      <c r="F14" s="129" t="s">
        <v>1407</v>
      </c>
      <c r="G14" s="128">
        <v>43267</v>
      </c>
      <c r="H14" s="128">
        <v>43312</v>
      </c>
      <c r="I14" s="106"/>
      <c r="J14" s="106"/>
      <c r="K14" s="106"/>
      <c r="L14" s="106"/>
    </row>
    <row r="15" spans="2:12" s="78" customFormat="1" ht="12">
      <c r="B15" s="94"/>
      <c r="C15" s="129" t="s">
        <v>1313</v>
      </c>
      <c r="D15" s="130"/>
      <c r="E15" s="129" t="s">
        <v>1367</v>
      </c>
      <c r="F15" s="445" t="s">
        <v>1408</v>
      </c>
      <c r="G15" s="128">
        <v>43376</v>
      </c>
      <c r="H15" s="128">
        <v>43377</v>
      </c>
      <c r="I15" s="106"/>
      <c r="J15" s="106"/>
      <c r="K15" s="106"/>
      <c r="L15" s="106"/>
    </row>
    <row r="16" spans="2:12" s="78" customFormat="1" ht="12">
      <c r="B16" s="94"/>
      <c r="C16" s="129" t="s">
        <v>1247</v>
      </c>
      <c r="D16" s="130"/>
      <c r="E16" s="129" t="s">
        <v>1368</v>
      </c>
      <c r="F16" s="129" t="s">
        <v>1308</v>
      </c>
      <c r="G16" s="128">
        <v>43206</v>
      </c>
      <c r="H16" s="128">
        <v>43208</v>
      </c>
      <c r="I16" s="106"/>
      <c r="J16" s="106"/>
      <c r="K16" s="106"/>
      <c r="L16" s="106"/>
    </row>
    <row r="17" spans="2:12" s="78" customFormat="1" ht="12">
      <c r="B17" s="94"/>
      <c r="C17" s="129" t="s">
        <v>1369</v>
      </c>
      <c r="D17" s="130"/>
      <c r="E17" s="129" t="s">
        <v>1370</v>
      </c>
      <c r="F17" s="445" t="s">
        <v>1308</v>
      </c>
      <c r="G17" s="128">
        <v>43217</v>
      </c>
      <c r="H17" s="128">
        <v>43218</v>
      </c>
      <c r="I17" s="106"/>
      <c r="J17" s="106"/>
      <c r="K17" s="106"/>
      <c r="L17" s="106"/>
    </row>
    <row r="18" spans="2:12" s="78" customFormat="1" ht="12">
      <c r="B18" s="94"/>
      <c r="C18" s="129" t="s">
        <v>1371</v>
      </c>
      <c r="D18" s="130"/>
      <c r="E18" s="129" t="s">
        <v>1372</v>
      </c>
      <c r="F18" s="445" t="s">
        <v>1308</v>
      </c>
      <c r="G18" s="128">
        <v>43357</v>
      </c>
      <c r="H18" s="128">
        <v>43358</v>
      </c>
      <c r="I18" s="106"/>
      <c r="J18" s="106"/>
      <c r="K18" s="106"/>
      <c r="L18" s="106"/>
    </row>
    <row r="19" spans="2:12" s="78" customFormat="1" ht="12">
      <c r="B19" s="94"/>
      <c r="C19" s="129" t="s">
        <v>1371</v>
      </c>
      <c r="D19" s="130"/>
      <c r="E19" s="129" t="s">
        <v>1373</v>
      </c>
      <c r="F19" s="445" t="s">
        <v>1308</v>
      </c>
      <c r="G19" s="128">
        <v>43123</v>
      </c>
      <c r="H19" s="128">
        <v>43123</v>
      </c>
      <c r="I19" s="106"/>
      <c r="J19" s="106"/>
      <c r="K19" s="106"/>
      <c r="L19" s="106"/>
    </row>
    <row r="20" spans="2:12" s="78" customFormat="1" ht="12">
      <c r="B20" s="94"/>
      <c r="C20" s="129" t="s">
        <v>1247</v>
      </c>
      <c r="D20" s="130"/>
      <c r="E20" s="129" t="s">
        <v>1374</v>
      </c>
      <c r="F20" s="445"/>
      <c r="G20" s="128">
        <v>43101</v>
      </c>
      <c r="H20" s="128">
        <v>43433</v>
      </c>
      <c r="I20" s="106"/>
      <c r="J20" s="106"/>
      <c r="K20" s="106"/>
      <c r="L20" s="106"/>
    </row>
    <row r="21" spans="2:12" s="78" customFormat="1" ht="12">
      <c r="B21" s="94"/>
      <c r="C21" s="129" t="s">
        <v>1247</v>
      </c>
      <c r="D21" s="130"/>
      <c r="E21" s="129" t="s">
        <v>1375</v>
      </c>
      <c r="F21" s="445"/>
      <c r="G21" s="128">
        <v>43105</v>
      </c>
      <c r="H21" s="128">
        <v>43432</v>
      </c>
      <c r="I21" s="106"/>
      <c r="J21" s="106"/>
      <c r="K21" s="106"/>
      <c r="L21" s="106"/>
    </row>
    <row r="22" spans="2:12" s="78" customFormat="1" ht="12">
      <c r="B22" s="94"/>
      <c r="C22" s="129" t="s">
        <v>1371</v>
      </c>
      <c r="D22" s="130"/>
      <c r="E22" s="129" t="s">
        <v>1376</v>
      </c>
      <c r="F22" s="445" t="s">
        <v>1308</v>
      </c>
      <c r="G22" s="128">
        <v>43355</v>
      </c>
      <c r="H22" s="128">
        <v>43388</v>
      </c>
      <c r="I22" s="106"/>
      <c r="J22" s="106"/>
      <c r="K22" s="106"/>
      <c r="L22" s="106"/>
    </row>
    <row r="23" spans="2:12" s="78" customFormat="1" ht="12">
      <c r="B23" s="94"/>
      <c r="C23" s="129" t="s">
        <v>1247</v>
      </c>
      <c r="D23" s="130"/>
      <c r="E23" s="129" t="s">
        <v>1377</v>
      </c>
      <c r="F23" s="445"/>
      <c r="G23" s="128">
        <v>43101</v>
      </c>
      <c r="H23" s="128">
        <v>43433</v>
      </c>
      <c r="I23" s="106"/>
      <c r="J23" s="106"/>
      <c r="K23" s="106"/>
      <c r="L23" s="106"/>
    </row>
    <row r="24" spans="2:12" s="78" customFormat="1" ht="12">
      <c r="B24" s="94"/>
      <c r="C24" s="129" t="s">
        <v>1247</v>
      </c>
      <c r="D24" s="130"/>
      <c r="E24" s="129" t="s">
        <v>1378</v>
      </c>
      <c r="F24" s="445"/>
      <c r="G24" s="128">
        <v>43101</v>
      </c>
      <c r="H24" s="128">
        <v>43408</v>
      </c>
      <c r="I24" s="106"/>
      <c r="J24" s="106"/>
      <c r="K24" s="106"/>
      <c r="L24" s="106"/>
    </row>
    <row r="25" spans="2:12" s="78" customFormat="1" ht="12">
      <c r="B25" s="94"/>
      <c r="C25" s="129" t="s">
        <v>1247</v>
      </c>
      <c r="D25" s="130"/>
      <c r="E25" s="129" t="s">
        <v>1379</v>
      </c>
      <c r="F25" s="445" t="s">
        <v>1308</v>
      </c>
      <c r="G25" s="128">
        <v>43209</v>
      </c>
      <c r="H25" s="128">
        <v>43401</v>
      </c>
      <c r="I25" s="106"/>
      <c r="J25" s="106"/>
      <c r="K25" s="106"/>
      <c r="L25" s="106"/>
    </row>
    <row r="26" spans="2:12" s="78" customFormat="1" ht="12">
      <c r="B26" s="94"/>
      <c r="C26" s="129" t="s">
        <v>1247</v>
      </c>
      <c r="D26" s="130"/>
      <c r="E26" s="129" t="s">
        <v>1380</v>
      </c>
      <c r="F26" s="445"/>
      <c r="G26" s="128">
        <v>43101</v>
      </c>
      <c r="H26" s="128">
        <v>43413</v>
      </c>
      <c r="I26" s="106"/>
      <c r="J26" s="106"/>
      <c r="K26" s="106"/>
      <c r="L26" s="106"/>
    </row>
    <row r="27" spans="2:12" s="78" customFormat="1" ht="12">
      <c r="B27" s="94"/>
      <c r="C27" s="129" t="s">
        <v>1247</v>
      </c>
      <c r="D27" s="130"/>
      <c r="E27" s="129" t="s">
        <v>1381</v>
      </c>
      <c r="F27" s="445"/>
      <c r="G27" s="128">
        <v>43104</v>
      </c>
      <c r="H27" s="128">
        <v>43416</v>
      </c>
      <c r="I27" s="106"/>
      <c r="J27" s="106"/>
      <c r="K27" s="106"/>
      <c r="L27" s="106"/>
    </row>
    <row r="28" spans="2:12" s="78" customFormat="1" ht="12">
      <c r="B28" s="94"/>
      <c r="C28" s="129" t="s">
        <v>1247</v>
      </c>
      <c r="D28" s="130"/>
      <c r="E28" s="129" t="s">
        <v>1382</v>
      </c>
      <c r="F28" s="129"/>
      <c r="G28" s="128">
        <v>43224</v>
      </c>
      <c r="H28" s="128">
        <v>43367</v>
      </c>
      <c r="I28" s="106"/>
      <c r="J28" s="106"/>
      <c r="K28" s="106"/>
      <c r="L28" s="106"/>
    </row>
    <row r="29" spans="2:12" s="78" customFormat="1" ht="12">
      <c r="B29" s="94"/>
      <c r="C29" s="129" t="s">
        <v>1247</v>
      </c>
      <c r="D29" s="130"/>
      <c r="E29" s="129" t="s">
        <v>1383</v>
      </c>
      <c r="F29" s="445"/>
      <c r="G29" s="128">
        <v>43350</v>
      </c>
      <c r="H29" s="128">
        <v>43433</v>
      </c>
      <c r="I29" s="106"/>
      <c r="J29" s="106"/>
      <c r="K29" s="106"/>
      <c r="L29" s="106"/>
    </row>
    <row r="30" spans="2:12" s="78" customFormat="1" ht="12">
      <c r="B30" s="94"/>
      <c r="C30" s="129" t="s">
        <v>1247</v>
      </c>
      <c r="D30" s="130"/>
      <c r="E30" s="129" t="s">
        <v>1384</v>
      </c>
      <c r="F30" s="445"/>
      <c r="G30" s="128">
        <v>43349</v>
      </c>
      <c r="H30" s="131">
        <v>43390</v>
      </c>
      <c r="I30" s="106"/>
      <c r="J30" s="106"/>
      <c r="K30" s="106"/>
      <c r="L30" s="106"/>
    </row>
    <row r="31" spans="2:12" s="78" customFormat="1" ht="12">
      <c r="B31" s="94"/>
      <c r="C31" s="129" t="s">
        <v>1385</v>
      </c>
      <c r="D31" s="130"/>
      <c r="E31" s="129" t="s">
        <v>1386</v>
      </c>
      <c r="F31" s="445" t="s">
        <v>1409</v>
      </c>
      <c r="G31" s="128">
        <v>43283</v>
      </c>
      <c r="H31" s="128">
        <v>43283</v>
      </c>
      <c r="I31" s="106"/>
      <c r="J31" s="106"/>
      <c r="K31" s="106"/>
      <c r="L31" s="106"/>
    </row>
    <row r="32" spans="2:12" s="78" customFormat="1" ht="12">
      <c r="B32" s="94"/>
      <c r="C32" s="129" t="s">
        <v>1247</v>
      </c>
      <c r="D32" s="130"/>
      <c r="E32" s="129" t="s">
        <v>1387</v>
      </c>
      <c r="F32" s="445" t="s">
        <v>1410</v>
      </c>
      <c r="G32" s="128">
        <v>43375</v>
      </c>
      <c r="H32" s="128">
        <v>43375</v>
      </c>
      <c r="I32" s="106"/>
      <c r="J32" s="106"/>
      <c r="K32" s="106"/>
      <c r="L32" s="106"/>
    </row>
    <row r="33" spans="2:12" s="78" customFormat="1" ht="12">
      <c r="B33" s="94"/>
      <c r="C33" s="129" t="s">
        <v>1385</v>
      </c>
      <c r="D33" s="130"/>
      <c r="E33" s="129" t="s">
        <v>1388</v>
      </c>
      <c r="F33" s="445" t="s">
        <v>1411</v>
      </c>
      <c r="G33" s="128">
        <v>43262</v>
      </c>
      <c r="H33" s="128">
        <v>43262</v>
      </c>
      <c r="I33" s="106"/>
      <c r="J33" s="106"/>
      <c r="K33" s="106"/>
      <c r="L33" s="106"/>
    </row>
    <row r="34" spans="2:12" s="78" customFormat="1" ht="12">
      <c r="B34" s="94"/>
      <c r="C34" s="129" t="s">
        <v>1371</v>
      </c>
      <c r="D34" s="130"/>
      <c r="E34" s="129" t="s">
        <v>1389</v>
      </c>
      <c r="F34" s="129" t="s">
        <v>1412</v>
      </c>
      <c r="G34" s="128">
        <v>43230</v>
      </c>
      <c r="H34" s="128">
        <v>43230</v>
      </c>
      <c r="I34" s="106"/>
      <c r="J34" s="106"/>
      <c r="K34" s="106"/>
      <c r="L34" s="106"/>
    </row>
    <row r="35" spans="2:12" s="78" customFormat="1" ht="12">
      <c r="B35" s="94"/>
      <c r="C35" s="129" t="s">
        <v>1313</v>
      </c>
      <c r="D35" s="130"/>
      <c r="E35" s="129" t="s">
        <v>1390</v>
      </c>
      <c r="F35" s="129" t="s">
        <v>1412</v>
      </c>
      <c r="G35" s="128">
        <v>43222</v>
      </c>
      <c r="H35" s="128">
        <v>43222</v>
      </c>
      <c r="I35" s="106"/>
      <c r="J35" s="106"/>
      <c r="K35" s="106"/>
      <c r="L35" s="106"/>
    </row>
    <row r="36" spans="2:12" s="78" customFormat="1" ht="12">
      <c r="B36" s="94"/>
      <c r="C36" s="129" t="s">
        <v>1313</v>
      </c>
      <c r="D36" s="130"/>
      <c r="E36" s="129" t="s">
        <v>1391</v>
      </c>
      <c r="F36" s="129" t="s">
        <v>1307</v>
      </c>
      <c r="G36" s="128">
        <v>43134</v>
      </c>
      <c r="H36" s="128">
        <v>43135</v>
      </c>
      <c r="I36" s="106"/>
      <c r="J36" s="106"/>
      <c r="K36" s="106"/>
      <c r="L36" s="106"/>
    </row>
    <row r="37" spans="2:12" s="78" customFormat="1" ht="12">
      <c r="B37" s="94"/>
      <c r="C37" s="129" t="s">
        <v>1313</v>
      </c>
      <c r="D37" s="130"/>
      <c r="E37" s="129" t="s">
        <v>1392</v>
      </c>
      <c r="F37" s="129" t="s">
        <v>1413</v>
      </c>
      <c r="G37" s="128">
        <v>43188</v>
      </c>
      <c r="H37" s="128">
        <v>43188</v>
      </c>
      <c r="I37" s="106"/>
      <c r="J37" s="106"/>
      <c r="K37" s="106"/>
      <c r="L37" s="106"/>
    </row>
    <row r="38" spans="2:12" s="78" customFormat="1" ht="12">
      <c r="B38" s="94"/>
      <c r="C38" s="129" t="s">
        <v>1247</v>
      </c>
      <c r="D38" s="130"/>
      <c r="E38" s="129" t="s">
        <v>1393</v>
      </c>
      <c r="F38" s="129" t="s">
        <v>1414</v>
      </c>
      <c r="G38" s="128">
        <v>43283</v>
      </c>
      <c r="H38" s="128">
        <v>43285</v>
      </c>
      <c r="I38" s="106"/>
      <c r="J38" s="106"/>
      <c r="K38" s="106"/>
      <c r="L38" s="106"/>
    </row>
    <row r="39" spans="2:12" s="78" customFormat="1" ht="12">
      <c r="B39" s="94"/>
      <c r="C39" s="129" t="s">
        <v>1247</v>
      </c>
      <c r="D39" s="130"/>
      <c r="E39" s="129" t="s">
        <v>1394</v>
      </c>
      <c r="F39" s="129" t="s">
        <v>1414</v>
      </c>
      <c r="G39" s="128">
        <v>43323</v>
      </c>
      <c r="H39" s="128">
        <v>43335</v>
      </c>
      <c r="I39" s="106"/>
      <c r="J39" s="106"/>
      <c r="K39" s="106"/>
      <c r="L39" s="106"/>
    </row>
    <row r="40" spans="2:12" s="78" customFormat="1" ht="12">
      <c r="B40" s="94"/>
      <c r="C40" s="129" t="s">
        <v>1247</v>
      </c>
      <c r="D40" s="130"/>
      <c r="E40" s="129" t="s">
        <v>1395</v>
      </c>
      <c r="F40" s="129" t="s">
        <v>1414</v>
      </c>
      <c r="G40" s="128">
        <v>43209</v>
      </c>
      <c r="H40" s="128">
        <v>43373</v>
      </c>
      <c r="I40" s="106"/>
      <c r="J40" s="106"/>
      <c r="K40" s="106"/>
      <c r="L40" s="106"/>
    </row>
    <row r="41" spans="2:12" s="78" customFormat="1" ht="12">
      <c r="B41" s="94"/>
      <c r="C41" s="129" t="s">
        <v>1247</v>
      </c>
      <c r="D41" s="130"/>
      <c r="E41" s="129" t="s">
        <v>1396</v>
      </c>
      <c r="F41" s="129" t="s">
        <v>1414</v>
      </c>
      <c r="G41" s="128">
        <v>43371</v>
      </c>
      <c r="H41" s="128">
        <v>43371</v>
      </c>
      <c r="I41" s="106"/>
      <c r="J41" s="106"/>
      <c r="K41" s="106"/>
      <c r="L41" s="106"/>
    </row>
    <row r="42" spans="2:12" s="78" customFormat="1" ht="12">
      <c r="B42" s="94"/>
      <c r="C42" s="129" t="s">
        <v>1247</v>
      </c>
      <c r="D42" s="130"/>
      <c r="E42" s="129" t="s">
        <v>1397</v>
      </c>
      <c r="F42" s="129" t="s">
        <v>1414</v>
      </c>
      <c r="G42" s="128">
        <v>43168</v>
      </c>
      <c r="H42" s="128">
        <v>43374</v>
      </c>
      <c r="I42" s="106"/>
      <c r="J42" s="106"/>
      <c r="K42" s="106"/>
      <c r="L42" s="106"/>
    </row>
    <row r="43" spans="2:12" s="78" customFormat="1" ht="12">
      <c r="B43" s="94"/>
      <c r="C43" s="129" t="s">
        <v>1247</v>
      </c>
      <c r="D43" s="130"/>
      <c r="E43" s="129" t="s">
        <v>1398</v>
      </c>
      <c r="F43" s="129" t="s">
        <v>1414</v>
      </c>
      <c r="G43" s="128">
        <v>43102</v>
      </c>
      <c r="H43" s="128">
        <v>43352</v>
      </c>
      <c r="I43" s="106"/>
      <c r="J43" s="106"/>
      <c r="K43" s="106"/>
      <c r="L43" s="106"/>
    </row>
    <row r="44" spans="2:12" s="78" customFormat="1" ht="12">
      <c r="B44" s="94"/>
      <c r="C44" s="129" t="s">
        <v>1306</v>
      </c>
      <c r="D44" s="130"/>
      <c r="E44" s="129" t="s">
        <v>1399</v>
      </c>
      <c r="F44" s="129" t="s">
        <v>1414</v>
      </c>
      <c r="G44" s="128">
        <v>43103</v>
      </c>
      <c r="H44" s="128">
        <v>43351</v>
      </c>
      <c r="I44" s="106"/>
      <c r="J44" s="106"/>
      <c r="K44" s="106"/>
      <c r="L44" s="106"/>
    </row>
    <row r="45" spans="2:12" s="78" customFormat="1" ht="12">
      <c r="B45" s="94"/>
      <c r="C45" s="129" t="s">
        <v>1306</v>
      </c>
      <c r="D45" s="130"/>
      <c r="E45" s="129" t="s">
        <v>1400</v>
      </c>
      <c r="F45" s="445" t="s">
        <v>1414</v>
      </c>
      <c r="G45" s="128">
        <v>43134</v>
      </c>
      <c r="H45" s="128">
        <v>43220</v>
      </c>
      <c r="I45" s="106"/>
      <c r="J45" s="106"/>
      <c r="K45" s="106"/>
      <c r="L45" s="106"/>
    </row>
    <row r="46" spans="2:12" s="78" customFormat="1" ht="12">
      <c r="B46" s="94"/>
      <c r="C46" s="129" t="s">
        <v>1306</v>
      </c>
      <c r="D46" s="130"/>
      <c r="E46" s="129" t="s">
        <v>1401</v>
      </c>
      <c r="F46" s="445" t="s">
        <v>1414</v>
      </c>
      <c r="G46" s="128">
        <v>43165</v>
      </c>
      <c r="H46" s="128">
        <v>43219</v>
      </c>
      <c r="I46" s="106"/>
      <c r="J46" s="106"/>
      <c r="K46" s="106"/>
      <c r="L46" s="106"/>
    </row>
    <row r="47" spans="2:12" s="78" customFormat="1" ht="12">
      <c r="B47" s="94"/>
      <c r="C47" s="129" t="s">
        <v>1247</v>
      </c>
      <c r="D47" s="130"/>
      <c r="E47" s="129" t="s">
        <v>1402</v>
      </c>
      <c r="F47" s="445" t="s">
        <v>1415</v>
      </c>
      <c r="G47" s="128">
        <v>43283</v>
      </c>
      <c r="H47" s="128">
        <v>43284</v>
      </c>
      <c r="I47" s="106"/>
      <c r="J47" s="106"/>
      <c r="K47" s="106"/>
      <c r="L47" s="106"/>
    </row>
    <row r="49" spans="3:8" ht="12">
      <c r="C49" s="109" t="str">
        <f>Translations!$B$1012</f>
        <v>Please continue by adding further rows as needed.</v>
      </c>
      <c r="D49" s="109"/>
      <c r="E49" s="109"/>
      <c r="F49" s="109"/>
      <c r="G49" s="109"/>
      <c r="H49" s="109"/>
    </row>
    <row r="51" spans="2:8" ht="12">
      <c r="B51" s="162"/>
      <c r="C51" s="539" t="s">
        <v>1160</v>
      </c>
      <c r="D51" s="539"/>
      <c r="E51" s="539"/>
      <c r="F51" s="539"/>
      <c r="G51" s="539"/>
      <c r="H51" s="162"/>
    </row>
    <row r="77" ht="12">
      <c r="C77"/>
    </row>
    <row r="78" ht="12">
      <c r="C78"/>
    </row>
    <row r="79" ht="12">
      <c r="C79"/>
    </row>
    <row r="80" ht="12">
      <c r="C80"/>
    </row>
    <row r="81" ht="12">
      <c r="C81"/>
    </row>
    <row r="82" ht="12">
      <c r="C82"/>
    </row>
    <row r="83" ht="12">
      <c r="C83"/>
    </row>
    <row r="84" ht="12">
      <c r="C84"/>
    </row>
    <row r="85" ht="12">
      <c r="C85"/>
    </row>
    <row r="86" ht="12">
      <c r="C86"/>
    </row>
    <row r="87" ht="12">
      <c r="C87"/>
    </row>
    <row r="88" ht="12">
      <c r="C88"/>
    </row>
    <row r="89" ht="12">
      <c r="C89"/>
    </row>
    <row r="90" ht="12">
      <c r="C90"/>
    </row>
    <row r="91" ht="12">
      <c r="C91"/>
    </row>
    <row r="92" ht="12">
      <c r="C92"/>
    </row>
    <row r="93" ht="12">
      <c r="C93"/>
    </row>
    <row r="94" ht="12">
      <c r="C94"/>
    </row>
    <row r="95" ht="12">
      <c r="C95"/>
    </row>
    <row r="96" ht="12">
      <c r="C96"/>
    </row>
    <row r="97" ht="12">
      <c r="C97"/>
    </row>
    <row r="98" ht="12">
      <c r="C98"/>
    </row>
    <row r="99" ht="12">
      <c r="C99"/>
    </row>
    <row r="100" ht="12">
      <c r="C100"/>
    </row>
    <row r="101" ht="12">
      <c r="C101"/>
    </row>
  </sheetData>
  <sheetProtection formatCells="0" formatColumns="0" formatRows="0"/>
  <mergeCells count="9">
    <mergeCell ref="C51:G51"/>
    <mergeCell ref="C4:H4"/>
    <mergeCell ref="C2:H2"/>
    <mergeCell ref="G6:H6"/>
    <mergeCell ref="C5:H5"/>
    <mergeCell ref="C6:C7"/>
    <mergeCell ref="D6:D7"/>
    <mergeCell ref="E6:E7"/>
    <mergeCell ref="F6:F7"/>
  </mergeCells>
  <hyperlinks>
    <hyperlink ref="C51:G51"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2"/>
  <headerFooter alignWithMargins="0">
    <oddFooter>&amp;L&amp;F&amp;C&amp;A
&amp;R&amp;P / &amp;N</oddFooter>
  </headerFooter>
  <legacy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J35"/>
  <sheetViews>
    <sheetView showGridLines="0" view="pageLayout" zoomScaleSheetLayoutView="100" workbookViewId="0" topLeftCell="A1">
      <selection activeCell="K45" sqref="K45"/>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
      <c r="B1" s="167"/>
      <c r="C1" s="166"/>
      <c r="D1" s="166"/>
      <c r="E1" s="165"/>
      <c r="F1" s="165"/>
    </row>
    <row r="2" spans="2:10" ht="18">
      <c r="B2" s="552" t="str">
        <f>Translations!$B$20</f>
        <v>Member State specific further information</v>
      </c>
      <c r="C2" s="552"/>
      <c r="D2" s="552"/>
      <c r="E2" s="552"/>
      <c r="F2" s="552"/>
      <c r="G2" s="552"/>
      <c r="H2" s="552"/>
      <c r="I2" s="552"/>
      <c r="J2" s="552"/>
    </row>
    <row r="3" spans="2:6" ht="12">
      <c r="B3" s="167"/>
      <c r="C3" s="166"/>
      <c r="D3" s="166"/>
      <c r="E3" s="165"/>
      <c r="F3" s="165"/>
    </row>
    <row r="4" spans="2:10" ht="15">
      <c r="B4" s="121">
        <v>10</v>
      </c>
      <c r="C4" s="85" t="str">
        <f>Translations!$B$366</f>
        <v>Comments</v>
      </c>
      <c r="D4" s="85"/>
      <c r="E4" s="85"/>
      <c r="F4" s="85"/>
      <c r="G4" s="85"/>
      <c r="H4" s="85"/>
      <c r="I4" s="85"/>
      <c r="J4" s="85"/>
    </row>
    <row r="6" ht="12.75">
      <c r="B6" s="110" t="str">
        <f>Translations!$B$367</f>
        <v>Space for further Comments:</v>
      </c>
    </row>
    <row r="7" spans="2:10" ht="12">
      <c r="B7" s="140"/>
      <c r="C7" s="139"/>
      <c r="D7" s="139"/>
      <c r="E7" s="139"/>
      <c r="F7" s="139"/>
      <c r="G7" s="139"/>
      <c r="H7" s="139"/>
      <c r="I7" s="139"/>
      <c r="J7" s="138"/>
    </row>
    <row r="8" spans="1:10" ht="15">
      <c r="A8" s="107"/>
      <c r="B8" s="137"/>
      <c r="C8" s="136"/>
      <c r="D8" s="136"/>
      <c r="E8" s="136"/>
      <c r="F8" s="136"/>
      <c r="G8" s="136"/>
      <c r="H8" s="136"/>
      <c r="I8" s="136"/>
      <c r="J8" s="135"/>
    </row>
    <row r="9" spans="2:10" ht="12">
      <c r="B9" s="137"/>
      <c r="C9" s="136"/>
      <c r="D9" s="136"/>
      <c r="E9" s="136"/>
      <c r="F9" s="136"/>
      <c r="G9" s="136"/>
      <c r="H9" s="136"/>
      <c r="I9" s="136"/>
      <c r="J9" s="135"/>
    </row>
    <row r="10" spans="2:10" ht="12">
      <c r="B10" s="137"/>
      <c r="C10" s="136"/>
      <c r="D10" s="136"/>
      <c r="E10" s="136"/>
      <c r="F10" s="136"/>
      <c r="G10" s="136"/>
      <c r="H10" s="136"/>
      <c r="I10" s="136"/>
      <c r="J10" s="135"/>
    </row>
    <row r="11" spans="2:10" ht="12">
      <c r="B11" s="137"/>
      <c r="C11" s="136"/>
      <c r="D11" s="136"/>
      <c r="E11" s="136"/>
      <c r="F11" s="136"/>
      <c r="G11" s="136"/>
      <c r="H11" s="136"/>
      <c r="I11" s="136"/>
      <c r="J11" s="135"/>
    </row>
    <row r="12" spans="2:10" ht="12">
      <c r="B12" s="137"/>
      <c r="C12" s="136"/>
      <c r="D12" s="136"/>
      <c r="E12" s="136"/>
      <c r="F12" s="136"/>
      <c r="G12" s="136"/>
      <c r="H12" s="136"/>
      <c r="I12" s="136"/>
      <c r="J12" s="135"/>
    </row>
    <row r="13" spans="2:10" ht="12">
      <c r="B13" s="137"/>
      <c r="C13" s="136"/>
      <c r="D13" s="136"/>
      <c r="E13" s="136"/>
      <c r="F13" s="136"/>
      <c r="G13" s="136"/>
      <c r="H13" s="136"/>
      <c r="I13" s="136"/>
      <c r="J13" s="135"/>
    </row>
    <row r="14" spans="2:10" ht="12">
      <c r="B14" s="137"/>
      <c r="C14" s="136"/>
      <c r="D14" s="136"/>
      <c r="E14" s="136"/>
      <c r="F14" s="136"/>
      <c r="G14" s="136"/>
      <c r="H14" s="136"/>
      <c r="I14" s="136"/>
      <c r="J14" s="135"/>
    </row>
    <row r="15" spans="2:10" ht="12">
      <c r="B15" s="137"/>
      <c r="C15" s="136"/>
      <c r="D15" s="136"/>
      <c r="E15" s="136"/>
      <c r="F15" s="136"/>
      <c r="G15" s="136"/>
      <c r="H15" s="136"/>
      <c r="I15" s="136"/>
      <c r="J15" s="135"/>
    </row>
    <row r="16" spans="2:10" ht="12">
      <c r="B16" s="137"/>
      <c r="C16" s="136"/>
      <c r="D16" s="136"/>
      <c r="E16" s="136"/>
      <c r="F16" s="136"/>
      <c r="G16" s="136"/>
      <c r="H16" s="136"/>
      <c r="I16" s="136"/>
      <c r="J16" s="135"/>
    </row>
    <row r="17" spans="2:10" ht="12">
      <c r="B17" s="137"/>
      <c r="C17" s="136"/>
      <c r="D17" s="136"/>
      <c r="E17" s="136"/>
      <c r="F17" s="136"/>
      <c r="G17" s="136"/>
      <c r="H17" s="136"/>
      <c r="I17" s="136"/>
      <c r="J17" s="135"/>
    </row>
    <row r="18" spans="2:10" ht="12">
      <c r="B18" s="137"/>
      <c r="C18" s="136"/>
      <c r="D18" s="136"/>
      <c r="E18" s="136"/>
      <c r="F18" s="136"/>
      <c r="G18" s="136"/>
      <c r="H18" s="136"/>
      <c r="I18" s="136"/>
      <c r="J18" s="135"/>
    </row>
    <row r="19" spans="2:10" ht="12">
      <c r="B19" s="137"/>
      <c r="C19" s="136"/>
      <c r="D19" s="136"/>
      <c r="E19" s="136"/>
      <c r="F19" s="136"/>
      <c r="G19" s="136"/>
      <c r="H19" s="136"/>
      <c r="I19" s="136"/>
      <c r="J19" s="135"/>
    </row>
    <row r="20" spans="2:10" ht="12">
      <c r="B20" s="137"/>
      <c r="C20" s="136"/>
      <c r="D20" s="136"/>
      <c r="E20" s="136"/>
      <c r="F20" s="136"/>
      <c r="G20" s="136"/>
      <c r="H20" s="136"/>
      <c r="I20" s="136"/>
      <c r="J20" s="135"/>
    </row>
    <row r="21" spans="2:10" ht="12">
      <c r="B21" s="137"/>
      <c r="C21" s="136"/>
      <c r="D21" s="136"/>
      <c r="E21" s="136"/>
      <c r="F21" s="136"/>
      <c r="G21" s="136"/>
      <c r="H21" s="136"/>
      <c r="I21" s="136"/>
      <c r="J21" s="135"/>
    </row>
    <row r="22" spans="2:10" ht="12">
      <c r="B22" s="137"/>
      <c r="C22" s="136"/>
      <c r="D22" s="136"/>
      <c r="E22" s="136"/>
      <c r="F22" s="136"/>
      <c r="G22" s="136"/>
      <c r="H22" s="136"/>
      <c r="I22" s="136"/>
      <c r="J22" s="135"/>
    </row>
    <row r="23" spans="2:10" ht="12">
      <c r="B23" s="137"/>
      <c r="C23" s="136"/>
      <c r="D23" s="136"/>
      <c r="E23" s="136"/>
      <c r="F23" s="136"/>
      <c r="G23" s="136"/>
      <c r="H23" s="136"/>
      <c r="I23" s="136"/>
      <c r="J23" s="135"/>
    </row>
    <row r="24" spans="2:10" ht="12">
      <c r="B24" s="137"/>
      <c r="C24" s="136"/>
      <c r="D24" s="136"/>
      <c r="E24" s="136"/>
      <c r="F24" s="136"/>
      <c r="G24" s="136"/>
      <c r="H24" s="136"/>
      <c r="I24" s="136"/>
      <c r="J24" s="135"/>
    </row>
    <row r="25" spans="2:10" ht="12">
      <c r="B25" s="137"/>
      <c r="C25" s="136"/>
      <c r="D25" s="136"/>
      <c r="E25" s="136"/>
      <c r="F25" s="136"/>
      <c r="G25" s="136"/>
      <c r="H25" s="136"/>
      <c r="I25" s="136"/>
      <c r="J25" s="135"/>
    </row>
    <row r="26" spans="2:10" ht="12">
      <c r="B26" s="137"/>
      <c r="C26" s="136"/>
      <c r="D26" s="136"/>
      <c r="E26" s="136"/>
      <c r="F26" s="136"/>
      <c r="G26" s="136"/>
      <c r="H26" s="136"/>
      <c r="I26" s="136"/>
      <c r="J26" s="135"/>
    </row>
    <row r="27" spans="2:10" ht="12">
      <c r="B27" s="137"/>
      <c r="C27" s="136"/>
      <c r="D27" s="136"/>
      <c r="E27" s="136"/>
      <c r="F27" s="136"/>
      <c r="G27" s="136"/>
      <c r="H27" s="136"/>
      <c r="I27" s="136"/>
      <c r="J27" s="135"/>
    </row>
    <row r="28" spans="2:10" ht="12">
      <c r="B28" s="137"/>
      <c r="C28" s="136"/>
      <c r="D28" s="136"/>
      <c r="E28" s="136"/>
      <c r="F28" s="136"/>
      <c r="G28" s="136"/>
      <c r="H28" s="136"/>
      <c r="I28" s="136"/>
      <c r="J28" s="135"/>
    </row>
    <row r="29" spans="2:10" ht="12">
      <c r="B29" s="137"/>
      <c r="C29" s="136"/>
      <c r="D29" s="136"/>
      <c r="E29" s="136"/>
      <c r="F29" s="136"/>
      <c r="G29" s="136"/>
      <c r="H29" s="136"/>
      <c r="I29" s="136"/>
      <c r="J29" s="135"/>
    </row>
    <row r="30" spans="2:10" ht="12">
      <c r="B30" s="137"/>
      <c r="C30" s="136"/>
      <c r="D30" s="136"/>
      <c r="E30" s="136"/>
      <c r="F30" s="136"/>
      <c r="G30" s="136"/>
      <c r="H30" s="136"/>
      <c r="I30" s="136"/>
      <c r="J30" s="135"/>
    </row>
    <row r="31" spans="2:10" ht="12">
      <c r="B31" s="137"/>
      <c r="C31" s="136"/>
      <c r="D31" s="136"/>
      <c r="E31" s="136"/>
      <c r="F31" s="136"/>
      <c r="G31" s="136"/>
      <c r="H31" s="136"/>
      <c r="I31" s="136"/>
      <c r="J31" s="135"/>
    </row>
    <row r="32" spans="2:10" ht="12">
      <c r="B32" s="134"/>
      <c r="C32" s="133"/>
      <c r="D32" s="133"/>
      <c r="E32" s="133"/>
      <c r="F32" s="133"/>
      <c r="G32" s="133"/>
      <c r="H32" s="133"/>
      <c r="I32" s="133"/>
      <c r="J32" s="132"/>
    </row>
    <row r="35" spans="2:10" ht="12">
      <c r="B35" s="640" t="str">
        <f>Translations!$B$1013</f>
        <v>&lt;&lt;&lt; Click here to proceed to section 11 "Emissions per aerodrome pair" &gt;&gt;&gt;</v>
      </c>
      <c r="C35" s="539"/>
      <c r="D35" s="539"/>
      <c r="E35" s="539"/>
      <c r="F35" s="539"/>
      <c r="G35" s="540"/>
      <c r="H35" s="540"/>
      <c r="I35" s="540"/>
      <c r="J35" s="540"/>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1"/>
  <headerFooter alignWithMargins="0">
    <oddFooter>&amp;L&amp;F&amp;C&amp;A
&amp;R&amp;P / &amp;N</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B1:J398"/>
  <sheetViews>
    <sheetView showGridLines="0" tabSelected="1" zoomScaleSheetLayoutView="100" workbookViewId="0" topLeftCell="A1">
      <selection activeCell="I100" sqref="I100"/>
    </sheetView>
  </sheetViews>
  <sheetFormatPr defaultColWidth="11.42187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
      <c r="B1" s="167"/>
      <c r="C1" s="166"/>
      <c r="D1" s="166"/>
      <c r="E1" s="165"/>
      <c r="F1" s="165"/>
    </row>
    <row r="2" spans="2:7" ht="22.5" customHeight="1">
      <c r="B2" s="552" t="str">
        <f>Translations!$B$849</f>
        <v>Annex: Emissions per aerodrome pair</v>
      </c>
      <c r="C2" s="552"/>
      <c r="D2" s="552"/>
      <c r="E2" s="552"/>
      <c r="F2" s="552"/>
      <c r="G2" s="552"/>
    </row>
    <row r="3" spans="2:6" ht="12">
      <c r="B3" s="167"/>
      <c r="C3" s="166"/>
      <c r="D3" s="166"/>
      <c r="E3" s="165"/>
      <c r="F3" s="165"/>
    </row>
    <row r="4" spans="2:7" ht="15">
      <c r="B4" s="121">
        <v>11</v>
      </c>
      <c r="C4" s="121" t="str">
        <f>Translations!$B$1014</f>
        <v>Additional emissions data</v>
      </c>
      <c r="D4" s="121"/>
      <c r="E4" s="121"/>
      <c r="F4" s="121"/>
      <c r="G4" s="121"/>
    </row>
    <row r="5" spans="2:7" ht="15">
      <c r="B5" s="164"/>
      <c r="C5" s="164"/>
      <c r="D5" s="164"/>
      <c r="E5" s="164"/>
      <c r="F5" s="164"/>
      <c r="G5" s="164"/>
    </row>
    <row r="6" spans="2:7" ht="12.75">
      <c r="B6" s="157" t="s">
        <v>246</v>
      </c>
      <c r="C6" s="108" t="str">
        <f>Translations!$B$1015</f>
        <v>Please indicate if the data in this annex is considered confidential:</v>
      </c>
      <c r="D6" s="114"/>
      <c r="E6" s="114"/>
      <c r="F6" s="114"/>
      <c r="G6" s="268" t="b">
        <v>1</v>
      </c>
    </row>
    <row r="7" spans="2:10" s="145" customFormat="1" ht="12">
      <c r="B7" s="160"/>
      <c r="F7" s="159"/>
      <c r="G7" s="159"/>
      <c r="H7" s="158"/>
      <c r="I7" s="78"/>
      <c r="J7" s="158"/>
    </row>
    <row r="8" spans="2:9" s="145" customFormat="1" ht="30" customHeight="1">
      <c r="B8" s="157" t="s">
        <v>249</v>
      </c>
      <c r="C8" s="643" t="str">
        <f>Translations!$B$1016</f>
        <v>Please provide the data (totals during the reporting period, related to the reduced scope) in the table below per aerodrome pair.</v>
      </c>
      <c r="D8" s="565"/>
      <c r="E8" s="565"/>
      <c r="F8" s="565"/>
      <c r="G8" s="565"/>
      <c r="I8" s="78"/>
    </row>
    <row r="9" spans="2:9" s="145" customFormat="1" ht="25.5" customHeight="1">
      <c r="B9" s="157"/>
      <c r="C9" s="644" t="str">
        <f>Translations!$B$1017</f>
        <v>Please fill in the table below. If you need additional rows, please insert them above the "end of list" row. In that case the formula for the totals will work correctly. </v>
      </c>
      <c r="D9" s="645"/>
      <c r="E9" s="645"/>
      <c r="F9" s="645"/>
      <c r="G9" s="645"/>
      <c r="I9" s="78"/>
    </row>
    <row r="10" spans="2:9" s="145" customFormat="1" ht="38.25" customHeight="1">
      <c r="B10" s="157"/>
      <c r="C10" s="644"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45"/>
      <c r="E10" s="645"/>
      <c r="F10" s="645"/>
      <c r="G10" s="645"/>
      <c r="I10" s="78"/>
    </row>
    <row r="11" spans="3:9" s="143" customFormat="1" ht="24.75" customHeight="1">
      <c r="C11" s="641" t="str">
        <f>Translations!$B$1019</f>
        <v>Aerodrome Pair (use 4-letter ICAO designator)</v>
      </c>
      <c r="D11" s="642"/>
      <c r="E11" s="641" t="str">
        <f>Translations!$B$1020</f>
        <v>Total number of flights per aerodrome pair</v>
      </c>
      <c r="F11" s="641" t="str">
        <f>Translations!$B$1021</f>
        <v>Total emissions
[t CO2]</v>
      </c>
      <c r="I11" s="78"/>
    </row>
    <row r="12" spans="3:9" s="143" customFormat="1" ht="25.5" customHeight="1">
      <c r="C12" s="301" t="str">
        <f>Translations!$B$1022</f>
        <v>Aerodrome of departure</v>
      </c>
      <c r="D12" s="302" t="str">
        <f>Translations!$B$1023</f>
        <v>Aerodrome of arrival</v>
      </c>
      <c r="E12" s="642"/>
      <c r="F12" s="642"/>
      <c r="I12" s="78"/>
    </row>
    <row r="13" spans="2:9" s="156" customFormat="1" ht="12">
      <c r="B13" s="153"/>
      <c r="C13" s="155" t="s">
        <v>1314</v>
      </c>
      <c r="D13" s="155" t="s">
        <v>1250</v>
      </c>
      <c r="E13" s="154">
        <v>1</v>
      </c>
      <c r="F13" s="154">
        <v>14.15925</v>
      </c>
      <c r="I13" s="78"/>
    </row>
    <row r="14" spans="2:9" s="156" customFormat="1" ht="12">
      <c r="B14" s="153"/>
      <c r="C14" s="155" t="s">
        <v>1315</v>
      </c>
      <c r="D14" s="155" t="s">
        <v>1250</v>
      </c>
      <c r="E14" s="154">
        <v>1</v>
      </c>
      <c r="F14" s="154">
        <v>16.843049999999998</v>
      </c>
      <c r="I14" s="78"/>
    </row>
    <row r="15" spans="2:9" s="156" customFormat="1" ht="12">
      <c r="B15" s="153"/>
      <c r="C15" s="155" t="s">
        <v>1315</v>
      </c>
      <c r="D15" s="155" t="s">
        <v>1343</v>
      </c>
      <c r="E15" s="154">
        <v>1</v>
      </c>
      <c r="F15" s="154">
        <v>11.3526</v>
      </c>
      <c r="I15" s="78"/>
    </row>
    <row r="16" spans="2:9" s="156" customFormat="1" ht="12">
      <c r="B16" s="153"/>
      <c r="C16" s="155" t="s">
        <v>1315</v>
      </c>
      <c r="D16" s="155" t="s">
        <v>1264</v>
      </c>
      <c r="E16" s="154">
        <v>2</v>
      </c>
      <c r="F16" s="154">
        <v>14.628599999999999</v>
      </c>
      <c r="I16" s="78"/>
    </row>
    <row r="17" spans="2:9" s="156" customFormat="1" ht="12">
      <c r="B17" s="153"/>
      <c r="C17" s="155" t="s">
        <v>1281</v>
      </c>
      <c r="D17" s="155" t="s">
        <v>1255</v>
      </c>
      <c r="E17" s="154">
        <v>1</v>
      </c>
      <c r="F17" s="154">
        <v>10.3257</v>
      </c>
      <c r="I17" s="78"/>
    </row>
    <row r="18" spans="2:9" s="156" customFormat="1" ht="12">
      <c r="B18" s="153"/>
      <c r="C18" s="155" t="s">
        <v>1297</v>
      </c>
      <c r="D18" s="155" t="s">
        <v>1319</v>
      </c>
      <c r="E18" s="154">
        <v>1</v>
      </c>
      <c r="F18" s="154">
        <v>17.18325</v>
      </c>
      <c r="I18" s="78"/>
    </row>
    <row r="19" spans="2:9" s="156" customFormat="1" ht="12">
      <c r="B19" s="153"/>
      <c r="C19" s="155" t="s">
        <v>1297</v>
      </c>
      <c r="D19" s="155" t="s">
        <v>1250</v>
      </c>
      <c r="E19" s="154">
        <v>1</v>
      </c>
      <c r="F19" s="154">
        <v>10.9746</v>
      </c>
      <c r="I19" s="78"/>
    </row>
    <row r="20" spans="2:9" s="156" customFormat="1" ht="12">
      <c r="B20" s="153"/>
      <c r="C20" s="155" t="s">
        <v>1261</v>
      </c>
      <c r="D20" s="155" t="s">
        <v>1250</v>
      </c>
      <c r="E20" s="154">
        <v>4</v>
      </c>
      <c r="F20" s="154">
        <v>47.62799999999999</v>
      </c>
      <c r="I20" s="78"/>
    </row>
    <row r="21" spans="2:9" s="156" customFormat="1" ht="12">
      <c r="B21" s="153"/>
      <c r="C21" s="155" t="s">
        <v>1316</v>
      </c>
      <c r="D21" s="155" t="s">
        <v>1250</v>
      </c>
      <c r="E21" s="154">
        <v>1</v>
      </c>
      <c r="F21" s="154">
        <v>7.497</v>
      </c>
      <c r="I21" s="78"/>
    </row>
    <row r="22" spans="2:9" s="156" customFormat="1" ht="12">
      <c r="B22" s="153"/>
      <c r="C22" s="155" t="s">
        <v>1316</v>
      </c>
      <c r="D22" s="155" t="s">
        <v>1339</v>
      </c>
      <c r="E22" s="154">
        <v>1</v>
      </c>
      <c r="F22" s="154">
        <v>9.828</v>
      </c>
      <c r="I22" s="78"/>
    </row>
    <row r="23" spans="2:9" s="156" customFormat="1" ht="12">
      <c r="B23" s="153"/>
      <c r="C23" s="155" t="s">
        <v>1316</v>
      </c>
      <c r="D23" s="155" t="s">
        <v>1255</v>
      </c>
      <c r="E23" s="154">
        <v>1</v>
      </c>
      <c r="F23" s="154">
        <v>7.119</v>
      </c>
      <c r="I23" s="78"/>
    </row>
    <row r="24" spans="2:9" s="156" customFormat="1" ht="12">
      <c r="B24" s="153"/>
      <c r="C24" s="155" t="s">
        <v>1317</v>
      </c>
      <c r="D24" s="155" t="s">
        <v>1325</v>
      </c>
      <c r="E24" s="154">
        <v>1</v>
      </c>
      <c r="F24" s="154">
        <v>7.79625</v>
      </c>
      <c r="I24" s="78"/>
    </row>
    <row r="25" spans="2:9" s="156" customFormat="1" ht="12">
      <c r="B25" s="153"/>
      <c r="C25" s="155" t="s">
        <v>1317</v>
      </c>
      <c r="D25" s="155" t="s">
        <v>1269</v>
      </c>
      <c r="E25" s="154">
        <v>25</v>
      </c>
      <c r="F25" s="154">
        <v>738.6372</v>
      </c>
      <c r="I25" s="78"/>
    </row>
    <row r="26" spans="2:9" s="156" customFormat="1" ht="12">
      <c r="B26" s="153"/>
      <c r="C26" s="155" t="s">
        <v>1317</v>
      </c>
      <c r="D26" s="155" t="s">
        <v>1257</v>
      </c>
      <c r="E26" s="154">
        <v>27</v>
      </c>
      <c r="F26" s="154">
        <v>784.42875</v>
      </c>
      <c r="I26" s="78"/>
    </row>
    <row r="27" spans="2:9" s="156" customFormat="1" ht="12">
      <c r="B27" s="153"/>
      <c r="C27" s="155" t="s">
        <v>1318</v>
      </c>
      <c r="D27" s="155" t="s">
        <v>1329</v>
      </c>
      <c r="E27" s="154">
        <v>1</v>
      </c>
      <c r="F27" s="154">
        <v>5.06835</v>
      </c>
      <c r="I27" s="78"/>
    </row>
    <row r="28" spans="2:9" s="156" customFormat="1" ht="12">
      <c r="B28" s="153"/>
      <c r="C28" s="155" t="s">
        <v>1318</v>
      </c>
      <c r="D28" s="155" t="s">
        <v>1250</v>
      </c>
      <c r="E28" s="154">
        <v>1</v>
      </c>
      <c r="F28" s="154">
        <v>9.3366</v>
      </c>
      <c r="I28" s="78"/>
    </row>
    <row r="29" spans="2:9" s="156" customFormat="1" ht="12">
      <c r="B29" s="153"/>
      <c r="C29" s="155" t="s">
        <v>1318</v>
      </c>
      <c r="D29" s="155" t="s">
        <v>1335</v>
      </c>
      <c r="E29" s="154">
        <v>1</v>
      </c>
      <c r="F29" s="154">
        <v>6.615</v>
      </c>
      <c r="I29" s="78"/>
    </row>
    <row r="30" spans="2:9" s="156" customFormat="1" ht="12">
      <c r="B30" s="153"/>
      <c r="C30" s="155" t="s">
        <v>1318</v>
      </c>
      <c r="D30" s="155" t="s">
        <v>1342</v>
      </c>
      <c r="E30" s="154">
        <v>1</v>
      </c>
      <c r="F30" s="154">
        <v>34.36335</v>
      </c>
      <c r="I30" s="78"/>
    </row>
    <row r="31" spans="2:9" s="156" customFormat="1" ht="12">
      <c r="B31" s="153"/>
      <c r="C31" s="155" t="s">
        <v>1318</v>
      </c>
      <c r="D31" s="155" t="s">
        <v>1272</v>
      </c>
      <c r="E31" s="154">
        <v>1</v>
      </c>
      <c r="F31" s="154">
        <v>41.92965</v>
      </c>
      <c r="I31" s="78"/>
    </row>
    <row r="32" spans="2:9" s="156" customFormat="1" ht="12">
      <c r="B32" s="153"/>
      <c r="C32" s="155" t="s">
        <v>1318</v>
      </c>
      <c r="D32" s="155" t="s">
        <v>1269</v>
      </c>
      <c r="E32" s="154">
        <v>1</v>
      </c>
      <c r="F32" s="154">
        <v>33.81525</v>
      </c>
      <c r="I32" s="78"/>
    </row>
    <row r="33" spans="2:9" s="156" customFormat="1" ht="12">
      <c r="B33" s="153"/>
      <c r="C33" s="155" t="s">
        <v>1318</v>
      </c>
      <c r="D33" s="155" t="s">
        <v>1257</v>
      </c>
      <c r="E33" s="154">
        <v>15</v>
      </c>
      <c r="F33" s="154">
        <v>481.68224999999995</v>
      </c>
      <c r="I33" s="78"/>
    </row>
    <row r="34" spans="2:9" s="156" customFormat="1" ht="12">
      <c r="B34" s="153"/>
      <c r="C34" s="155" t="s">
        <v>1319</v>
      </c>
      <c r="D34" s="155" t="s">
        <v>1250</v>
      </c>
      <c r="E34" s="154">
        <v>1</v>
      </c>
      <c r="F34" s="154">
        <v>9.828</v>
      </c>
      <c r="I34" s="78"/>
    </row>
    <row r="35" spans="2:9" s="156" customFormat="1" ht="12">
      <c r="B35" s="153"/>
      <c r="C35" s="155" t="s">
        <v>1319</v>
      </c>
      <c r="D35" s="155" t="s">
        <v>1286</v>
      </c>
      <c r="E35" s="154">
        <v>1</v>
      </c>
      <c r="F35" s="154">
        <v>14.0175</v>
      </c>
      <c r="I35" s="78"/>
    </row>
    <row r="36" spans="2:9" s="156" customFormat="1" ht="12">
      <c r="B36" s="153"/>
      <c r="C36" s="155" t="s">
        <v>1319</v>
      </c>
      <c r="D36" s="155" t="s">
        <v>1342</v>
      </c>
      <c r="E36" s="154">
        <v>1</v>
      </c>
      <c r="F36" s="154">
        <v>37.648799999999994</v>
      </c>
      <c r="I36" s="78"/>
    </row>
    <row r="37" spans="2:9" s="156" customFormat="1" ht="12">
      <c r="B37" s="153"/>
      <c r="C37" s="155" t="s">
        <v>1319</v>
      </c>
      <c r="D37" s="155" t="s">
        <v>1272</v>
      </c>
      <c r="E37" s="154">
        <v>1</v>
      </c>
      <c r="F37" s="154">
        <v>39.0537</v>
      </c>
      <c r="I37" s="78"/>
    </row>
    <row r="38" spans="2:9" s="156" customFormat="1" ht="12">
      <c r="B38" s="153"/>
      <c r="C38" s="155" t="s">
        <v>1319</v>
      </c>
      <c r="D38" s="155" t="s">
        <v>1347</v>
      </c>
      <c r="E38" s="154">
        <v>1</v>
      </c>
      <c r="F38" s="154">
        <v>32.29065</v>
      </c>
      <c r="I38" s="78"/>
    </row>
    <row r="39" spans="2:9" s="156" customFormat="1" ht="12">
      <c r="B39" s="153"/>
      <c r="C39" s="155" t="s">
        <v>1319</v>
      </c>
      <c r="D39" s="155" t="s">
        <v>1257</v>
      </c>
      <c r="E39" s="154">
        <v>15</v>
      </c>
      <c r="F39" s="154">
        <v>492.55920000000003</v>
      </c>
      <c r="I39" s="78"/>
    </row>
    <row r="40" spans="2:9" s="156" customFormat="1" ht="12">
      <c r="B40" s="153"/>
      <c r="C40" s="155" t="s">
        <v>1320</v>
      </c>
      <c r="D40" s="155" t="s">
        <v>1249</v>
      </c>
      <c r="E40" s="154">
        <v>1</v>
      </c>
      <c r="F40" s="154">
        <v>3.68865</v>
      </c>
      <c r="I40" s="78"/>
    </row>
    <row r="41" spans="2:9" s="156" customFormat="1" ht="12">
      <c r="B41" s="153"/>
      <c r="C41" s="155" t="s">
        <v>1320</v>
      </c>
      <c r="D41" s="155" t="s">
        <v>1282</v>
      </c>
      <c r="E41" s="154">
        <v>1</v>
      </c>
      <c r="F41" s="154">
        <v>42.6321</v>
      </c>
      <c r="I41" s="78"/>
    </row>
    <row r="42" spans="2:9" s="156" customFormat="1" ht="12">
      <c r="B42" s="153"/>
      <c r="C42" s="155" t="s">
        <v>1321</v>
      </c>
      <c r="D42" s="155" t="s">
        <v>1342</v>
      </c>
      <c r="E42" s="154">
        <v>1</v>
      </c>
      <c r="F42" s="154">
        <v>38.9025</v>
      </c>
      <c r="I42" s="78"/>
    </row>
    <row r="43" spans="2:9" s="156" customFormat="1" ht="12">
      <c r="B43" s="153"/>
      <c r="C43" s="155" t="s">
        <v>1321</v>
      </c>
      <c r="D43" s="155" t="s">
        <v>1302</v>
      </c>
      <c r="E43" s="154">
        <v>1</v>
      </c>
      <c r="F43" s="154">
        <v>26.8947</v>
      </c>
      <c r="I43" s="78"/>
    </row>
    <row r="44" spans="2:9" s="156" customFormat="1" ht="12">
      <c r="B44" s="153"/>
      <c r="C44" s="155" t="s">
        <v>1321</v>
      </c>
      <c r="D44" s="155" t="s">
        <v>1282</v>
      </c>
      <c r="E44" s="154">
        <v>1</v>
      </c>
      <c r="F44" s="154">
        <v>30.718799999999998</v>
      </c>
      <c r="I44" s="78"/>
    </row>
    <row r="45" spans="2:9" s="156" customFormat="1" ht="12">
      <c r="B45" s="153"/>
      <c r="C45" s="155" t="s">
        <v>1322</v>
      </c>
      <c r="D45" s="155" t="s">
        <v>1250</v>
      </c>
      <c r="E45" s="154">
        <v>1</v>
      </c>
      <c r="F45" s="154">
        <v>20.8278</v>
      </c>
      <c r="I45" s="78"/>
    </row>
    <row r="46" spans="2:9" s="156" customFormat="1" ht="12">
      <c r="B46" s="153"/>
      <c r="C46" s="155" t="s">
        <v>1323</v>
      </c>
      <c r="D46" s="155" t="s">
        <v>1250</v>
      </c>
      <c r="E46" s="154">
        <v>1</v>
      </c>
      <c r="F46" s="154">
        <v>9.868949999999998</v>
      </c>
      <c r="I46" s="78"/>
    </row>
    <row r="47" spans="2:9" s="156" customFormat="1" ht="12">
      <c r="B47" s="153"/>
      <c r="C47" s="155" t="s">
        <v>1323</v>
      </c>
      <c r="D47" s="155" t="s">
        <v>1342</v>
      </c>
      <c r="E47" s="154">
        <v>1</v>
      </c>
      <c r="F47" s="154">
        <v>35.465849999999996</v>
      </c>
      <c r="I47" s="78"/>
    </row>
    <row r="48" spans="2:9" s="156" customFormat="1" ht="12">
      <c r="B48" s="153"/>
      <c r="C48" s="155" t="s">
        <v>1323</v>
      </c>
      <c r="D48" s="155" t="s">
        <v>1272</v>
      </c>
      <c r="E48" s="154">
        <v>1</v>
      </c>
      <c r="F48" s="154">
        <v>44.7048</v>
      </c>
      <c r="I48" s="78"/>
    </row>
    <row r="49" spans="2:9" s="156" customFormat="1" ht="12">
      <c r="B49" s="153"/>
      <c r="C49" s="155" t="s">
        <v>1323</v>
      </c>
      <c r="D49" s="155" t="s">
        <v>1347</v>
      </c>
      <c r="E49" s="154">
        <v>1</v>
      </c>
      <c r="F49" s="154">
        <v>31.918950000000002</v>
      </c>
      <c r="I49" s="78"/>
    </row>
    <row r="50" spans="2:9" s="156" customFormat="1" ht="12">
      <c r="B50" s="153"/>
      <c r="C50" s="155" t="s">
        <v>1323</v>
      </c>
      <c r="D50" s="155" t="s">
        <v>1269</v>
      </c>
      <c r="E50" s="154">
        <v>1</v>
      </c>
      <c r="F50" s="154">
        <v>29.88405</v>
      </c>
      <c r="I50" s="78"/>
    </row>
    <row r="51" spans="2:9" s="156" customFormat="1" ht="12">
      <c r="B51" s="153"/>
      <c r="C51" s="155" t="s">
        <v>1323</v>
      </c>
      <c r="D51" s="155" t="s">
        <v>1257</v>
      </c>
      <c r="E51" s="154">
        <v>9</v>
      </c>
      <c r="F51" s="154">
        <v>294.28875</v>
      </c>
      <c r="I51" s="78"/>
    </row>
    <row r="52" spans="2:9" s="156" customFormat="1" ht="12">
      <c r="B52" s="153"/>
      <c r="C52" s="155" t="s">
        <v>1324</v>
      </c>
      <c r="D52" s="155" t="s">
        <v>1342</v>
      </c>
      <c r="E52" s="154">
        <v>1</v>
      </c>
      <c r="F52" s="154">
        <v>25.5465</v>
      </c>
      <c r="I52" s="78"/>
    </row>
    <row r="53" spans="2:9" s="156" customFormat="1" ht="12">
      <c r="B53" s="153"/>
      <c r="C53" s="155" t="s">
        <v>1324</v>
      </c>
      <c r="D53" s="155" t="s">
        <v>1272</v>
      </c>
      <c r="E53" s="154">
        <v>1</v>
      </c>
      <c r="F53" s="154">
        <v>40.937400000000004</v>
      </c>
      <c r="I53" s="78"/>
    </row>
    <row r="54" spans="2:9" s="156" customFormat="1" ht="12">
      <c r="B54" s="153"/>
      <c r="C54" s="155" t="s">
        <v>1324</v>
      </c>
      <c r="D54" s="155" t="s">
        <v>1278</v>
      </c>
      <c r="E54" s="154">
        <v>1</v>
      </c>
      <c r="F54" s="154">
        <v>29.40525</v>
      </c>
      <c r="I54" s="78"/>
    </row>
    <row r="55" spans="2:9" s="156" customFormat="1" ht="12">
      <c r="B55" s="153"/>
      <c r="C55" s="155" t="s">
        <v>1324</v>
      </c>
      <c r="D55" s="155" t="s">
        <v>1269</v>
      </c>
      <c r="E55" s="154">
        <v>1</v>
      </c>
      <c r="F55" s="154">
        <v>30.825899999999997</v>
      </c>
      <c r="I55" s="78"/>
    </row>
    <row r="56" spans="2:9" s="156" customFormat="1" ht="12">
      <c r="B56" s="153"/>
      <c r="C56" s="155" t="s">
        <v>1324</v>
      </c>
      <c r="D56" s="155" t="s">
        <v>1282</v>
      </c>
      <c r="E56" s="154">
        <v>1</v>
      </c>
      <c r="F56" s="154">
        <v>39.806549999999994</v>
      </c>
      <c r="I56" s="78"/>
    </row>
    <row r="57" spans="2:9" s="156" customFormat="1" ht="12">
      <c r="B57" s="153"/>
      <c r="C57" s="155" t="s">
        <v>1325</v>
      </c>
      <c r="D57" s="155" t="s">
        <v>1286</v>
      </c>
      <c r="E57" s="154">
        <v>1</v>
      </c>
      <c r="F57" s="154">
        <v>15.24285</v>
      </c>
      <c r="I57" s="78"/>
    </row>
    <row r="58" spans="2:9" s="156" customFormat="1" ht="12">
      <c r="B58" s="153"/>
      <c r="C58" s="155" t="s">
        <v>1325</v>
      </c>
      <c r="D58" s="155" t="s">
        <v>1259</v>
      </c>
      <c r="E58" s="154">
        <v>1</v>
      </c>
      <c r="F58" s="154">
        <v>16.3548</v>
      </c>
      <c r="I58" s="78"/>
    </row>
    <row r="59" spans="2:9" s="156" customFormat="1" ht="12">
      <c r="B59" s="153"/>
      <c r="C59" s="155" t="s">
        <v>1325</v>
      </c>
      <c r="D59" s="155" t="s">
        <v>1334</v>
      </c>
      <c r="E59" s="154">
        <v>1</v>
      </c>
      <c r="F59" s="154">
        <v>10.7919</v>
      </c>
      <c r="I59" s="78"/>
    </row>
    <row r="60" spans="2:9" s="156" customFormat="1" ht="12">
      <c r="B60" s="153"/>
      <c r="C60" s="155" t="s">
        <v>1325</v>
      </c>
      <c r="D60" s="155" t="s">
        <v>1338</v>
      </c>
      <c r="E60" s="154">
        <v>1</v>
      </c>
      <c r="F60" s="154">
        <v>7.8309</v>
      </c>
      <c r="I60" s="78"/>
    </row>
    <row r="61" spans="2:9" s="156" customFormat="1" ht="12">
      <c r="B61" s="153"/>
      <c r="C61" s="155" t="s">
        <v>1325</v>
      </c>
      <c r="D61" s="155" t="s">
        <v>1255</v>
      </c>
      <c r="E61" s="154">
        <v>3</v>
      </c>
      <c r="F61" s="154">
        <v>28.287</v>
      </c>
      <c r="I61" s="78"/>
    </row>
    <row r="62" spans="2:9" s="156" customFormat="1" ht="12">
      <c r="B62" s="153"/>
      <c r="C62" s="155" t="s">
        <v>1325</v>
      </c>
      <c r="D62" s="155" t="s">
        <v>1342</v>
      </c>
      <c r="E62" s="154">
        <v>1</v>
      </c>
      <c r="F62" s="154">
        <v>39.4254</v>
      </c>
      <c r="I62" s="78"/>
    </row>
    <row r="63" spans="2:9" s="156" customFormat="1" ht="12">
      <c r="B63" s="153"/>
      <c r="C63" s="155" t="s">
        <v>1325</v>
      </c>
      <c r="D63" s="155" t="s">
        <v>1343</v>
      </c>
      <c r="E63" s="154">
        <v>7</v>
      </c>
      <c r="F63" s="154">
        <v>195.8103</v>
      </c>
      <c r="I63" s="78"/>
    </row>
    <row r="64" spans="2:9" s="156" customFormat="1" ht="12">
      <c r="B64" s="153"/>
      <c r="C64" s="155" t="s">
        <v>1325</v>
      </c>
      <c r="D64" s="155" t="s">
        <v>1265</v>
      </c>
      <c r="E64" s="154">
        <v>1</v>
      </c>
      <c r="F64" s="154">
        <v>36.086400000000005</v>
      </c>
      <c r="I64" s="78"/>
    </row>
    <row r="65" spans="2:9" s="156" customFormat="1" ht="12">
      <c r="B65" s="153"/>
      <c r="C65" s="155" t="s">
        <v>1325</v>
      </c>
      <c r="D65" s="155" t="s">
        <v>1269</v>
      </c>
      <c r="E65" s="154">
        <v>1</v>
      </c>
      <c r="F65" s="154">
        <v>35.406</v>
      </c>
      <c r="I65" s="78"/>
    </row>
    <row r="66" spans="2:9" s="156" customFormat="1" ht="12">
      <c r="B66" s="153"/>
      <c r="C66" s="155" t="s">
        <v>1325</v>
      </c>
      <c r="D66" s="155" t="s">
        <v>1257</v>
      </c>
      <c r="E66" s="154">
        <v>16</v>
      </c>
      <c r="F66" s="154">
        <v>559.0871999999999</v>
      </c>
      <c r="I66" s="78"/>
    </row>
    <row r="67" spans="2:9" s="156" customFormat="1" ht="12">
      <c r="B67" s="153"/>
      <c r="C67" s="155" t="s">
        <v>1325</v>
      </c>
      <c r="D67" s="155" t="s">
        <v>1248</v>
      </c>
      <c r="E67" s="154">
        <v>1</v>
      </c>
      <c r="F67" s="154">
        <v>0.5732999999999999</v>
      </c>
      <c r="I67" s="78"/>
    </row>
    <row r="68" spans="2:9" s="156" customFormat="1" ht="12">
      <c r="B68" s="153"/>
      <c r="C68" s="155" t="s">
        <v>1326</v>
      </c>
      <c r="D68" s="155" t="s">
        <v>1342</v>
      </c>
      <c r="E68" s="154">
        <v>1</v>
      </c>
      <c r="F68" s="154">
        <v>35.1351</v>
      </c>
      <c r="I68" s="78"/>
    </row>
    <row r="69" spans="2:9" s="156" customFormat="1" ht="12">
      <c r="B69" s="153"/>
      <c r="C69" s="155" t="s">
        <v>1326</v>
      </c>
      <c r="D69" s="155" t="s">
        <v>1272</v>
      </c>
      <c r="E69" s="154">
        <v>2</v>
      </c>
      <c r="F69" s="154">
        <v>70.47179999999999</v>
      </c>
      <c r="I69" s="78"/>
    </row>
    <row r="70" spans="2:9" s="156" customFormat="1" ht="12">
      <c r="B70" s="153"/>
      <c r="C70" s="155" t="s">
        <v>1326</v>
      </c>
      <c r="D70" s="155" t="s">
        <v>1269</v>
      </c>
      <c r="E70" s="154">
        <v>1</v>
      </c>
      <c r="F70" s="154">
        <v>33.887699999999995</v>
      </c>
      <c r="I70" s="78"/>
    </row>
    <row r="71" spans="2:9" s="156" customFormat="1" ht="12">
      <c r="B71" s="153"/>
      <c r="C71" s="155" t="s">
        <v>1326</v>
      </c>
      <c r="D71" s="155" t="s">
        <v>1282</v>
      </c>
      <c r="E71" s="154">
        <v>1</v>
      </c>
      <c r="F71" s="154">
        <v>38.01105</v>
      </c>
      <c r="I71" s="78"/>
    </row>
    <row r="72" spans="2:9" s="156" customFormat="1" ht="12">
      <c r="B72" s="153"/>
      <c r="C72" s="155" t="s">
        <v>1249</v>
      </c>
      <c r="D72" s="155" t="s">
        <v>1325</v>
      </c>
      <c r="E72" s="154">
        <v>1</v>
      </c>
      <c r="F72" s="154">
        <v>4.347</v>
      </c>
      <c r="I72" s="78"/>
    </row>
    <row r="73" spans="2:9" s="156" customFormat="1" ht="12">
      <c r="B73" s="153"/>
      <c r="C73" s="155" t="s">
        <v>1249</v>
      </c>
      <c r="D73" s="155" t="s">
        <v>1269</v>
      </c>
      <c r="E73" s="154">
        <v>1</v>
      </c>
      <c r="F73" s="154">
        <v>35.6454</v>
      </c>
      <c r="I73" s="78"/>
    </row>
    <row r="74" spans="2:9" s="156" customFormat="1" ht="12">
      <c r="B74" s="153"/>
      <c r="C74" s="155" t="s">
        <v>1327</v>
      </c>
      <c r="D74" s="155" t="s">
        <v>1324</v>
      </c>
      <c r="E74" s="154">
        <v>1</v>
      </c>
      <c r="F74" s="154">
        <v>2.457</v>
      </c>
      <c r="I74" s="78"/>
    </row>
    <row r="75" spans="2:9" s="156" customFormat="1" ht="12">
      <c r="B75" s="153"/>
      <c r="C75" s="155" t="s">
        <v>1284</v>
      </c>
      <c r="D75" s="155" t="s">
        <v>1318</v>
      </c>
      <c r="E75" s="154">
        <v>1</v>
      </c>
      <c r="F75" s="154">
        <v>4.12965</v>
      </c>
      <c r="I75" s="78"/>
    </row>
    <row r="76" spans="2:9" s="156" customFormat="1" ht="12">
      <c r="B76" s="153"/>
      <c r="C76" s="155" t="s">
        <v>1284</v>
      </c>
      <c r="D76" s="155" t="s">
        <v>1338</v>
      </c>
      <c r="E76" s="154">
        <v>1</v>
      </c>
      <c r="F76" s="154">
        <v>6.993</v>
      </c>
      <c r="I76" s="78"/>
    </row>
    <row r="77" spans="2:9" s="156" customFormat="1" ht="12">
      <c r="B77" s="153"/>
      <c r="C77" s="155" t="s">
        <v>1284</v>
      </c>
      <c r="D77" s="155" t="s">
        <v>1265</v>
      </c>
      <c r="E77" s="154">
        <v>1</v>
      </c>
      <c r="F77" s="154">
        <v>28.52325</v>
      </c>
      <c r="I77" s="78"/>
    </row>
    <row r="78" spans="2:9" s="156" customFormat="1" ht="12">
      <c r="B78" s="153"/>
      <c r="C78" s="155" t="s">
        <v>1284</v>
      </c>
      <c r="D78" s="155" t="s">
        <v>1257</v>
      </c>
      <c r="E78" s="154">
        <v>4</v>
      </c>
      <c r="F78" s="154">
        <v>133.56945000000002</v>
      </c>
      <c r="I78" s="78"/>
    </row>
    <row r="79" spans="2:9" s="156" customFormat="1" ht="12">
      <c r="B79" s="153"/>
      <c r="C79" s="155" t="s">
        <v>1328</v>
      </c>
      <c r="D79" s="155" t="s">
        <v>1250</v>
      </c>
      <c r="E79" s="154">
        <v>1</v>
      </c>
      <c r="F79" s="154">
        <v>7.623</v>
      </c>
      <c r="I79" s="78"/>
    </row>
    <row r="80" spans="2:9" s="156" customFormat="1" ht="12">
      <c r="B80" s="153"/>
      <c r="C80" s="155" t="s">
        <v>1328</v>
      </c>
      <c r="D80" s="155" t="s">
        <v>1339</v>
      </c>
      <c r="E80" s="154">
        <v>1</v>
      </c>
      <c r="F80" s="154">
        <v>8.47035</v>
      </c>
      <c r="I80" s="78"/>
    </row>
    <row r="81" spans="2:9" s="156" customFormat="1" ht="12">
      <c r="B81" s="153"/>
      <c r="C81" s="155" t="s">
        <v>1328</v>
      </c>
      <c r="D81" s="155" t="s">
        <v>1257</v>
      </c>
      <c r="E81" s="154">
        <v>12</v>
      </c>
      <c r="F81" s="154">
        <v>346.6512</v>
      </c>
      <c r="I81" s="78"/>
    </row>
    <row r="82" spans="2:9" s="156" customFormat="1" ht="12">
      <c r="B82" s="153"/>
      <c r="C82" s="155" t="s">
        <v>1329</v>
      </c>
      <c r="D82" s="155" t="s">
        <v>1258</v>
      </c>
      <c r="E82" s="154">
        <v>1</v>
      </c>
      <c r="F82" s="154">
        <v>13.006350000000001</v>
      </c>
      <c r="I82" s="78"/>
    </row>
    <row r="83" spans="2:9" s="156" customFormat="1" ht="12">
      <c r="B83" s="153"/>
      <c r="C83" s="155" t="s">
        <v>1329</v>
      </c>
      <c r="D83" s="155" t="s">
        <v>1332</v>
      </c>
      <c r="E83" s="154">
        <v>1</v>
      </c>
      <c r="F83" s="154">
        <v>8.379</v>
      </c>
      <c r="I83" s="78"/>
    </row>
    <row r="84" spans="2:9" s="156" customFormat="1" ht="12">
      <c r="B84" s="153"/>
      <c r="C84" s="155" t="s">
        <v>1329</v>
      </c>
      <c r="D84" s="155" t="s">
        <v>1342</v>
      </c>
      <c r="E84" s="154">
        <v>2</v>
      </c>
      <c r="F84" s="154">
        <v>60.6186</v>
      </c>
      <c r="I84" s="78"/>
    </row>
    <row r="85" spans="2:9" s="156" customFormat="1" ht="12">
      <c r="B85" s="153"/>
      <c r="C85" s="155" t="s">
        <v>1329</v>
      </c>
      <c r="D85" s="155" t="s">
        <v>1343</v>
      </c>
      <c r="E85" s="154">
        <v>6</v>
      </c>
      <c r="F85" s="154">
        <v>156.9771</v>
      </c>
      <c r="I85" s="78"/>
    </row>
    <row r="86" spans="2:9" s="156" customFormat="1" ht="12">
      <c r="B86" s="153"/>
      <c r="C86" s="155" t="s">
        <v>1329</v>
      </c>
      <c r="D86" s="155" t="s">
        <v>1265</v>
      </c>
      <c r="E86" s="154">
        <v>1</v>
      </c>
      <c r="F86" s="154">
        <v>33.54435</v>
      </c>
      <c r="I86" s="78"/>
    </row>
    <row r="87" spans="2:9" s="156" customFormat="1" ht="12">
      <c r="B87" s="153"/>
      <c r="C87" s="155" t="s">
        <v>1329</v>
      </c>
      <c r="D87" s="155" t="s">
        <v>1272</v>
      </c>
      <c r="E87" s="154">
        <v>1</v>
      </c>
      <c r="F87" s="154">
        <v>39.6774</v>
      </c>
      <c r="I87" s="78"/>
    </row>
    <row r="88" spans="2:9" s="156" customFormat="1" ht="12">
      <c r="B88" s="153"/>
      <c r="C88" s="155" t="s">
        <v>1329</v>
      </c>
      <c r="D88" s="155" t="s">
        <v>1269</v>
      </c>
      <c r="E88" s="154">
        <v>4</v>
      </c>
      <c r="F88" s="154">
        <v>133.51275</v>
      </c>
      <c r="I88" s="78"/>
    </row>
    <row r="89" spans="2:9" s="156" customFormat="1" ht="12">
      <c r="B89" s="153"/>
      <c r="C89" s="155" t="s">
        <v>1329</v>
      </c>
      <c r="D89" s="155" t="s">
        <v>1257</v>
      </c>
      <c r="E89" s="154">
        <v>5</v>
      </c>
      <c r="F89" s="154">
        <v>160.3413</v>
      </c>
      <c r="I89" s="78"/>
    </row>
    <row r="90" spans="2:9" s="156" customFormat="1" ht="12">
      <c r="B90" s="153"/>
      <c r="C90" s="155" t="s">
        <v>1283</v>
      </c>
      <c r="D90" s="155" t="s">
        <v>1301</v>
      </c>
      <c r="E90" s="154">
        <v>1</v>
      </c>
      <c r="F90" s="154">
        <v>21.798</v>
      </c>
      <c r="I90" s="78"/>
    </row>
    <row r="91" spans="2:9" s="156" customFormat="1" ht="12">
      <c r="B91" s="153"/>
      <c r="C91" s="155" t="s">
        <v>1260</v>
      </c>
      <c r="D91" s="155" t="s">
        <v>1264</v>
      </c>
      <c r="E91" s="154">
        <v>1</v>
      </c>
      <c r="F91" s="154">
        <v>6.816599999999999</v>
      </c>
      <c r="I91" s="78"/>
    </row>
    <row r="92" spans="2:9" s="156" customFormat="1" ht="12">
      <c r="B92" s="153"/>
      <c r="C92" s="155" t="s">
        <v>1260</v>
      </c>
      <c r="D92" s="155" t="s">
        <v>1257</v>
      </c>
      <c r="E92" s="154">
        <v>1</v>
      </c>
      <c r="F92" s="154">
        <v>26.400149999999996</v>
      </c>
      <c r="I92" s="78"/>
    </row>
    <row r="93" spans="2:9" s="156" customFormat="1" ht="12">
      <c r="B93" s="153"/>
      <c r="C93" s="155" t="s">
        <v>1276</v>
      </c>
      <c r="D93" s="155" t="s">
        <v>1250</v>
      </c>
      <c r="E93" s="154">
        <v>1</v>
      </c>
      <c r="F93" s="154">
        <v>14.8995</v>
      </c>
      <c r="I93" s="78"/>
    </row>
    <row r="94" spans="2:9" s="156" customFormat="1" ht="12">
      <c r="B94" s="153"/>
      <c r="C94" s="155" t="s">
        <v>1276</v>
      </c>
      <c r="D94" s="155" t="s">
        <v>1275</v>
      </c>
      <c r="E94" s="154">
        <v>1</v>
      </c>
      <c r="F94" s="154">
        <v>19.107899999999997</v>
      </c>
      <c r="I94" s="78"/>
    </row>
    <row r="95" spans="2:9" s="156" customFormat="1" ht="12">
      <c r="B95" s="153"/>
      <c r="C95" s="155" t="s">
        <v>1276</v>
      </c>
      <c r="D95" s="155" t="s">
        <v>1264</v>
      </c>
      <c r="E95" s="154">
        <v>1</v>
      </c>
      <c r="F95" s="154">
        <v>6.93</v>
      </c>
      <c r="I95" s="78"/>
    </row>
    <row r="96" spans="2:9" s="156" customFormat="1" ht="12">
      <c r="B96" s="153"/>
      <c r="C96" s="155" t="s">
        <v>1254</v>
      </c>
      <c r="D96" s="155" t="s">
        <v>1250</v>
      </c>
      <c r="E96" s="154">
        <v>1</v>
      </c>
      <c r="F96" s="154">
        <v>3.22875</v>
      </c>
      <c r="I96" s="78"/>
    </row>
    <row r="97" spans="2:9" s="156" customFormat="1" ht="12">
      <c r="B97" s="153"/>
      <c r="C97" s="155" t="s">
        <v>1254</v>
      </c>
      <c r="D97" s="155" t="s">
        <v>1269</v>
      </c>
      <c r="E97" s="154">
        <v>1</v>
      </c>
      <c r="F97" s="154">
        <v>24.878700000000002</v>
      </c>
      <c r="I97" s="78"/>
    </row>
    <row r="98" spans="2:9" s="156" customFormat="1" ht="12">
      <c r="B98" s="153"/>
      <c r="C98" s="155" t="s">
        <v>1254</v>
      </c>
      <c r="D98" s="155" t="s">
        <v>1257</v>
      </c>
      <c r="E98" s="154">
        <v>1</v>
      </c>
      <c r="F98" s="154">
        <v>18.34875</v>
      </c>
      <c r="I98" s="78"/>
    </row>
    <row r="99" spans="2:9" s="156" customFormat="1" ht="12">
      <c r="B99" s="153"/>
      <c r="C99" s="155" t="s">
        <v>1330</v>
      </c>
      <c r="D99" s="155" t="s">
        <v>1250</v>
      </c>
      <c r="E99" s="154">
        <v>1</v>
      </c>
      <c r="F99" s="154">
        <v>14.868</v>
      </c>
      <c r="I99" s="78"/>
    </row>
    <row r="100" spans="2:9" s="156" customFormat="1" ht="12">
      <c r="B100" s="153"/>
      <c r="C100" s="155" t="s">
        <v>1250</v>
      </c>
      <c r="D100" s="155" t="s">
        <v>1427</v>
      </c>
      <c r="E100" s="154">
        <v>3</v>
      </c>
      <c r="F100" s="154">
        <v>67.8069</v>
      </c>
      <c r="I100" s="78"/>
    </row>
    <row r="101" spans="2:9" s="156" customFormat="1" ht="12">
      <c r="B101" s="153"/>
      <c r="C101" s="155" t="s">
        <v>1250</v>
      </c>
      <c r="D101" s="155" t="s">
        <v>1261</v>
      </c>
      <c r="E101" s="154">
        <v>1</v>
      </c>
      <c r="F101" s="154">
        <v>11.22345</v>
      </c>
      <c r="I101" s="78"/>
    </row>
    <row r="102" spans="2:9" s="156" customFormat="1" ht="12">
      <c r="B102" s="153"/>
      <c r="C102" s="155" t="s">
        <v>1250</v>
      </c>
      <c r="D102" s="155" t="s">
        <v>1322</v>
      </c>
      <c r="E102" s="154">
        <v>1</v>
      </c>
      <c r="F102" s="154">
        <v>17.2431</v>
      </c>
      <c r="I102" s="78"/>
    </row>
    <row r="103" spans="2:9" s="156" customFormat="1" ht="12">
      <c r="B103" s="153"/>
      <c r="C103" s="155" t="s">
        <v>1250</v>
      </c>
      <c r="D103" s="155" t="s">
        <v>1323</v>
      </c>
      <c r="E103" s="154">
        <v>1</v>
      </c>
      <c r="F103" s="154">
        <v>12.71025</v>
      </c>
      <c r="I103" s="78"/>
    </row>
    <row r="104" spans="2:9" s="156" customFormat="1" ht="12">
      <c r="B104" s="153"/>
      <c r="C104" s="155" t="s">
        <v>1250</v>
      </c>
      <c r="D104" s="155" t="s">
        <v>1325</v>
      </c>
      <c r="E104" s="154">
        <v>2</v>
      </c>
      <c r="F104" s="154">
        <v>29.44305</v>
      </c>
      <c r="I104" s="78"/>
    </row>
    <row r="105" spans="2:9" s="156" customFormat="1" ht="12">
      <c r="B105" s="153"/>
      <c r="C105" s="155" t="s">
        <v>1250</v>
      </c>
      <c r="D105" s="155" t="s">
        <v>1329</v>
      </c>
      <c r="E105" s="154">
        <v>1</v>
      </c>
      <c r="F105" s="154">
        <v>14.3199</v>
      </c>
      <c r="I105" s="78"/>
    </row>
    <row r="106" spans="2:9" s="156" customFormat="1" ht="12">
      <c r="B106" s="153"/>
      <c r="C106" s="155" t="s">
        <v>1250</v>
      </c>
      <c r="D106" s="155" t="s">
        <v>1276</v>
      </c>
      <c r="E106" s="154">
        <v>1</v>
      </c>
      <c r="F106" s="154">
        <v>15.2901</v>
      </c>
      <c r="I106" s="78"/>
    </row>
    <row r="107" spans="2:9" s="156" customFormat="1" ht="12">
      <c r="B107" s="153"/>
      <c r="C107" s="155" t="s">
        <v>1250</v>
      </c>
      <c r="D107" s="155" t="s">
        <v>1254</v>
      </c>
      <c r="E107" s="154">
        <v>1</v>
      </c>
      <c r="F107" s="154">
        <v>2.92005</v>
      </c>
      <c r="I107" s="78"/>
    </row>
    <row r="108" spans="2:9" s="156" customFormat="1" ht="12">
      <c r="B108" s="153"/>
      <c r="C108" s="155" t="s">
        <v>1250</v>
      </c>
      <c r="D108" s="155" t="s">
        <v>1330</v>
      </c>
      <c r="E108" s="154">
        <v>1</v>
      </c>
      <c r="F108" s="154">
        <v>6.340949999999999</v>
      </c>
      <c r="I108" s="78"/>
    </row>
    <row r="109" spans="2:9" s="156" customFormat="1" ht="12">
      <c r="B109" s="153"/>
      <c r="C109" s="155" t="s">
        <v>1250</v>
      </c>
      <c r="D109" s="155" t="s">
        <v>1258</v>
      </c>
      <c r="E109" s="154">
        <v>3</v>
      </c>
      <c r="F109" s="154">
        <v>30.09825</v>
      </c>
      <c r="I109" s="78"/>
    </row>
    <row r="110" spans="2:9" s="156" customFormat="1" ht="12">
      <c r="B110" s="153"/>
      <c r="C110" s="155" t="s">
        <v>1250</v>
      </c>
      <c r="D110" s="155" t="s">
        <v>1259</v>
      </c>
      <c r="E110" s="154">
        <v>2</v>
      </c>
      <c r="F110" s="154">
        <v>19.413449999999997</v>
      </c>
      <c r="I110" s="78"/>
    </row>
    <row r="111" spans="2:9" s="156" customFormat="1" ht="12">
      <c r="B111" s="153"/>
      <c r="C111" s="155" t="s">
        <v>1250</v>
      </c>
      <c r="D111" s="155" t="s">
        <v>1253</v>
      </c>
      <c r="E111" s="154">
        <v>2</v>
      </c>
      <c r="F111" s="154">
        <v>13.923</v>
      </c>
      <c r="I111" s="78"/>
    </row>
    <row r="112" spans="2:9" s="156" customFormat="1" ht="12">
      <c r="B112" s="153"/>
      <c r="C112" s="155" t="s">
        <v>1250</v>
      </c>
      <c r="D112" s="155" t="s">
        <v>1337</v>
      </c>
      <c r="E112" s="154">
        <v>1</v>
      </c>
      <c r="F112" s="154">
        <v>13.8348</v>
      </c>
      <c r="I112" s="78"/>
    </row>
    <row r="113" spans="2:9" s="156" customFormat="1" ht="12">
      <c r="B113" s="153"/>
      <c r="C113" s="155" t="s">
        <v>1250</v>
      </c>
      <c r="D113" s="155" t="s">
        <v>1255</v>
      </c>
      <c r="E113" s="154">
        <v>1</v>
      </c>
      <c r="F113" s="154">
        <v>9.00585</v>
      </c>
      <c r="I113" s="78"/>
    </row>
    <row r="114" spans="2:9" s="156" customFormat="1" ht="12">
      <c r="B114" s="153"/>
      <c r="C114" s="155" t="s">
        <v>1250</v>
      </c>
      <c r="D114" s="155" t="s">
        <v>1275</v>
      </c>
      <c r="E114" s="154">
        <v>63</v>
      </c>
      <c r="F114" s="154">
        <v>1091.74905</v>
      </c>
      <c r="I114" s="78"/>
    </row>
    <row r="115" spans="2:9" s="156" customFormat="1" ht="12">
      <c r="B115" s="153"/>
      <c r="C115" s="155" t="s">
        <v>1250</v>
      </c>
      <c r="D115" s="155" t="s">
        <v>1270</v>
      </c>
      <c r="E115" s="154">
        <v>68</v>
      </c>
      <c r="F115" s="154">
        <v>1145.0753999999997</v>
      </c>
      <c r="I115" s="78"/>
    </row>
    <row r="116" spans="2:9" s="156" customFormat="1" ht="12">
      <c r="B116" s="153"/>
      <c r="C116" s="155" t="s">
        <v>1250</v>
      </c>
      <c r="D116" s="155" t="s">
        <v>1266</v>
      </c>
      <c r="E116" s="154">
        <v>16</v>
      </c>
      <c r="F116" s="154">
        <v>430.1230499999999</v>
      </c>
      <c r="I116" s="78"/>
    </row>
    <row r="117" spans="2:9" s="156" customFormat="1" ht="12">
      <c r="B117" s="153"/>
      <c r="C117" s="155" t="s">
        <v>1250</v>
      </c>
      <c r="D117" s="155" t="s">
        <v>1343</v>
      </c>
      <c r="E117" s="154">
        <v>1</v>
      </c>
      <c r="F117" s="154">
        <v>15.2271</v>
      </c>
      <c r="I117" s="78"/>
    </row>
    <row r="118" spans="2:9" s="156" customFormat="1" ht="12">
      <c r="B118" s="153"/>
      <c r="C118" s="155" t="s">
        <v>1250</v>
      </c>
      <c r="D118" s="155" t="s">
        <v>1289</v>
      </c>
      <c r="E118" s="154">
        <v>5</v>
      </c>
      <c r="F118" s="154">
        <v>170.47169999999997</v>
      </c>
      <c r="I118" s="78"/>
    </row>
    <row r="119" spans="2:9" s="156" customFormat="1" ht="12">
      <c r="B119" s="153"/>
      <c r="C119" s="155" t="s">
        <v>1250</v>
      </c>
      <c r="D119" s="155" t="s">
        <v>1265</v>
      </c>
      <c r="E119" s="154">
        <v>35</v>
      </c>
      <c r="F119" s="154">
        <v>968.4233999999999</v>
      </c>
      <c r="I119" s="78"/>
    </row>
    <row r="120" spans="2:9" s="156" customFormat="1" ht="12">
      <c r="B120" s="153"/>
      <c r="C120" s="155" t="s">
        <v>1250</v>
      </c>
      <c r="D120" s="155" t="s">
        <v>1272</v>
      </c>
      <c r="E120" s="154">
        <v>7</v>
      </c>
      <c r="F120" s="154">
        <v>254.79404999999997</v>
      </c>
      <c r="I120" s="78"/>
    </row>
    <row r="121" spans="2:9" s="156" customFormat="1" ht="12">
      <c r="B121" s="153"/>
      <c r="C121" s="155" t="s">
        <v>1250</v>
      </c>
      <c r="D121" s="155" t="s">
        <v>1274</v>
      </c>
      <c r="E121" s="154">
        <v>25</v>
      </c>
      <c r="F121" s="154">
        <v>721.35</v>
      </c>
      <c r="I121" s="78"/>
    </row>
    <row r="122" spans="2:9" s="156" customFormat="1" ht="12">
      <c r="B122" s="153"/>
      <c r="C122" s="155" t="s">
        <v>1250</v>
      </c>
      <c r="D122" s="155" t="s">
        <v>1256</v>
      </c>
      <c r="E122" s="154">
        <v>1</v>
      </c>
      <c r="F122" s="154">
        <v>20.62305</v>
      </c>
      <c r="I122" s="78"/>
    </row>
    <row r="123" spans="2:9" s="156" customFormat="1" ht="12">
      <c r="B123" s="153"/>
      <c r="C123" s="155" t="s">
        <v>1250</v>
      </c>
      <c r="D123" s="155" t="s">
        <v>1303</v>
      </c>
      <c r="E123" s="154">
        <v>1</v>
      </c>
      <c r="F123" s="154">
        <v>20.61045</v>
      </c>
      <c r="I123" s="78"/>
    </row>
    <row r="124" spans="2:9" s="156" customFormat="1" ht="12">
      <c r="B124" s="153"/>
      <c r="C124" s="155" t="s">
        <v>1250</v>
      </c>
      <c r="D124" s="155" t="s">
        <v>1285</v>
      </c>
      <c r="E124" s="154">
        <v>4</v>
      </c>
      <c r="F124" s="154">
        <v>98.35875</v>
      </c>
      <c r="I124" s="78"/>
    </row>
    <row r="125" spans="2:9" s="156" customFormat="1" ht="12">
      <c r="B125" s="153"/>
      <c r="C125" s="155" t="s">
        <v>1250</v>
      </c>
      <c r="D125" s="155" t="s">
        <v>1354</v>
      </c>
      <c r="E125" s="154">
        <v>1</v>
      </c>
      <c r="F125" s="154">
        <v>19.958399999999997</v>
      </c>
      <c r="I125" s="78"/>
    </row>
    <row r="126" spans="2:9" s="156" customFormat="1" ht="12">
      <c r="B126" s="153"/>
      <c r="C126" s="155" t="s">
        <v>1250</v>
      </c>
      <c r="D126" s="155" t="s">
        <v>1264</v>
      </c>
      <c r="E126" s="154">
        <v>4</v>
      </c>
      <c r="F126" s="154">
        <v>71.8641</v>
      </c>
      <c r="I126" s="78"/>
    </row>
    <row r="127" spans="2:9" s="156" customFormat="1" ht="12">
      <c r="B127" s="153"/>
      <c r="C127" s="155" t="s">
        <v>1250</v>
      </c>
      <c r="D127" s="155" t="s">
        <v>1346</v>
      </c>
      <c r="E127" s="154">
        <v>1</v>
      </c>
      <c r="F127" s="154">
        <v>20.846700000000002</v>
      </c>
      <c r="I127" s="78"/>
    </row>
    <row r="128" spans="2:9" s="156" customFormat="1" ht="12">
      <c r="B128" s="153"/>
      <c r="C128" s="155" t="s">
        <v>1250</v>
      </c>
      <c r="D128" s="155" t="s">
        <v>1262</v>
      </c>
      <c r="E128" s="154">
        <v>165</v>
      </c>
      <c r="F128" s="154">
        <v>4057.0834499999987</v>
      </c>
      <c r="I128" s="78"/>
    </row>
    <row r="129" spans="2:9" s="156" customFormat="1" ht="12">
      <c r="B129" s="153"/>
      <c r="C129" s="155" t="s">
        <v>1250</v>
      </c>
      <c r="D129" s="155" t="s">
        <v>1271</v>
      </c>
      <c r="E129" s="154">
        <v>21</v>
      </c>
      <c r="F129" s="154">
        <v>439.8534000000001</v>
      </c>
      <c r="I129" s="78"/>
    </row>
    <row r="130" spans="2:9" s="156" customFormat="1" ht="12">
      <c r="B130" s="153"/>
      <c r="C130" s="155" t="s">
        <v>1250</v>
      </c>
      <c r="D130" s="155" t="s">
        <v>1269</v>
      </c>
      <c r="E130" s="154">
        <v>61</v>
      </c>
      <c r="F130" s="154">
        <v>1480.65435</v>
      </c>
      <c r="I130" s="78"/>
    </row>
    <row r="131" spans="2:9" s="156" customFormat="1" ht="12">
      <c r="B131" s="153"/>
      <c r="C131" s="155" t="s">
        <v>1250</v>
      </c>
      <c r="D131" s="155" t="s">
        <v>1294</v>
      </c>
      <c r="E131" s="154">
        <v>18</v>
      </c>
      <c r="F131" s="154">
        <v>427.9905</v>
      </c>
      <c r="I131" s="78"/>
    </row>
    <row r="132" spans="2:9" s="156" customFormat="1" ht="12">
      <c r="B132" s="153"/>
      <c r="C132" s="155" t="s">
        <v>1250</v>
      </c>
      <c r="D132" s="155" t="s">
        <v>1257</v>
      </c>
      <c r="E132" s="154">
        <v>1</v>
      </c>
      <c r="F132" s="154">
        <v>19.43235</v>
      </c>
      <c r="I132" s="78"/>
    </row>
    <row r="133" spans="2:9" s="156" customFormat="1" ht="12">
      <c r="B133" s="153"/>
      <c r="C133" s="155" t="s">
        <v>1250</v>
      </c>
      <c r="D133" s="155" t="s">
        <v>1349</v>
      </c>
      <c r="E133" s="154">
        <v>6</v>
      </c>
      <c r="F133" s="154">
        <v>115.1199</v>
      </c>
      <c r="I133" s="78"/>
    </row>
    <row r="134" spans="2:9" s="156" customFormat="1" ht="12">
      <c r="B134" s="153"/>
      <c r="C134" s="155" t="s">
        <v>1250</v>
      </c>
      <c r="D134" s="155" t="s">
        <v>1299</v>
      </c>
      <c r="E134" s="154">
        <v>1</v>
      </c>
      <c r="F134" s="154">
        <v>10.00125</v>
      </c>
      <c r="I134" s="78"/>
    </row>
    <row r="135" spans="2:9" s="156" customFormat="1" ht="12">
      <c r="B135" s="153"/>
      <c r="C135" s="155" t="s">
        <v>1250</v>
      </c>
      <c r="D135" s="155" t="s">
        <v>1267</v>
      </c>
      <c r="E135" s="154">
        <v>9</v>
      </c>
      <c r="F135" s="154">
        <v>216.78614999999996</v>
      </c>
      <c r="I135" s="78"/>
    </row>
    <row r="136" spans="2:9" s="156" customFormat="1" ht="12">
      <c r="B136" s="153"/>
      <c r="C136" s="155" t="s">
        <v>1250</v>
      </c>
      <c r="D136" s="155" t="s">
        <v>1279</v>
      </c>
      <c r="E136" s="154">
        <v>7</v>
      </c>
      <c r="F136" s="154">
        <v>165.57345</v>
      </c>
      <c r="I136" s="78"/>
    </row>
    <row r="137" spans="2:9" s="156" customFormat="1" ht="12">
      <c r="B137" s="153"/>
      <c r="C137" s="155" t="s">
        <v>1250</v>
      </c>
      <c r="D137" s="155" t="s">
        <v>1251</v>
      </c>
      <c r="E137" s="154">
        <v>10</v>
      </c>
      <c r="F137" s="154">
        <v>207.9945</v>
      </c>
      <c r="I137" s="78"/>
    </row>
    <row r="138" spans="2:9" s="156" customFormat="1" ht="12">
      <c r="B138" s="153"/>
      <c r="C138" s="155" t="s">
        <v>1250</v>
      </c>
      <c r="D138" s="155" t="s">
        <v>1350</v>
      </c>
      <c r="E138" s="154">
        <v>6</v>
      </c>
      <c r="F138" s="154">
        <v>115.89164999999998</v>
      </c>
      <c r="I138" s="78"/>
    </row>
    <row r="139" spans="2:9" s="156" customFormat="1" ht="12">
      <c r="B139" s="153"/>
      <c r="C139" s="155" t="s">
        <v>1250</v>
      </c>
      <c r="D139" s="155" t="s">
        <v>1263</v>
      </c>
      <c r="E139" s="154">
        <v>6</v>
      </c>
      <c r="F139" s="154">
        <v>111.9069</v>
      </c>
      <c r="I139" s="78"/>
    </row>
    <row r="140" spans="2:9" s="156" customFormat="1" ht="12">
      <c r="B140" s="153"/>
      <c r="C140" s="155" t="s">
        <v>1250</v>
      </c>
      <c r="D140" s="155" t="s">
        <v>1268</v>
      </c>
      <c r="E140" s="154">
        <v>6</v>
      </c>
      <c r="F140" s="154">
        <v>127.96874999999999</v>
      </c>
      <c r="I140" s="78"/>
    </row>
    <row r="141" spans="2:9" s="156" customFormat="1" ht="12">
      <c r="B141" s="153"/>
      <c r="C141" s="155" t="s">
        <v>1250</v>
      </c>
      <c r="D141" s="155" t="s">
        <v>1351</v>
      </c>
      <c r="E141" s="154">
        <v>3</v>
      </c>
      <c r="F141" s="154">
        <v>46.6515</v>
      </c>
      <c r="I141" s="78"/>
    </row>
    <row r="142" spans="2:9" s="156" customFormat="1" ht="12">
      <c r="B142" s="153"/>
      <c r="C142" s="155" t="s">
        <v>1250</v>
      </c>
      <c r="D142" s="155" t="s">
        <v>1252</v>
      </c>
      <c r="E142" s="154">
        <v>8</v>
      </c>
      <c r="F142" s="154">
        <v>120.45915</v>
      </c>
      <c r="I142" s="78"/>
    </row>
    <row r="143" spans="2:9" s="156" customFormat="1" ht="12">
      <c r="B143" s="153"/>
      <c r="C143" s="155" t="s">
        <v>1250</v>
      </c>
      <c r="D143" s="155" t="s">
        <v>1282</v>
      </c>
      <c r="E143" s="154">
        <v>12</v>
      </c>
      <c r="F143" s="154">
        <v>437.39325</v>
      </c>
      <c r="I143" s="78"/>
    </row>
    <row r="144" spans="2:9" s="156" customFormat="1" ht="12">
      <c r="B144" s="153"/>
      <c r="C144" s="155" t="s">
        <v>1250</v>
      </c>
      <c r="D144" s="155" t="s">
        <v>1301</v>
      </c>
      <c r="E144" s="154">
        <v>3</v>
      </c>
      <c r="F144" s="154">
        <v>32.75685</v>
      </c>
      <c r="I144" s="78"/>
    </row>
    <row r="145" spans="2:9" s="156" customFormat="1" ht="12">
      <c r="B145" s="153"/>
      <c r="C145" s="155" t="s">
        <v>1286</v>
      </c>
      <c r="D145" s="155" t="s">
        <v>1258</v>
      </c>
      <c r="E145" s="154">
        <v>2</v>
      </c>
      <c r="F145" s="154">
        <v>10.33515</v>
      </c>
      <c r="I145" s="78"/>
    </row>
    <row r="146" spans="2:9" s="156" customFormat="1" ht="12">
      <c r="B146" s="153"/>
      <c r="C146" s="155" t="s">
        <v>1286</v>
      </c>
      <c r="D146" s="155" t="s">
        <v>1256</v>
      </c>
      <c r="E146" s="154">
        <v>1</v>
      </c>
      <c r="F146" s="154">
        <v>18.150299999999998</v>
      </c>
      <c r="I146" s="78"/>
    </row>
    <row r="147" spans="2:9" s="156" customFormat="1" ht="12">
      <c r="B147" s="153"/>
      <c r="C147" s="155" t="s">
        <v>1286</v>
      </c>
      <c r="D147" s="155" t="s">
        <v>1269</v>
      </c>
      <c r="E147" s="154">
        <v>20</v>
      </c>
      <c r="F147" s="154">
        <v>554.2677000000001</v>
      </c>
      <c r="I147" s="78"/>
    </row>
    <row r="148" spans="2:9" s="156" customFormat="1" ht="12">
      <c r="B148" s="153"/>
      <c r="C148" s="155" t="s">
        <v>1286</v>
      </c>
      <c r="D148" s="155" t="s">
        <v>1257</v>
      </c>
      <c r="E148" s="154">
        <v>24</v>
      </c>
      <c r="F148" s="154">
        <v>650.4939</v>
      </c>
      <c r="I148" s="78"/>
    </row>
    <row r="149" spans="2:9" s="156" customFormat="1" ht="12">
      <c r="B149" s="153"/>
      <c r="C149" s="155" t="s">
        <v>1258</v>
      </c>
      <c r="D149" s="155" t="s">
        <v>1316</v>
      </c>
      <c r="E149" s="154">
        <v>1</v>
      </c>
      <c r="F149" s="154">
        <v>9.261</v>
      </c>
      <c r="I149" s="78"/>
    </row>
    <row r="150" spans="2:9" s="156" customFormat="1" ht="12">
      <c r="B150" s="153"/>
      <c r="C150" s="155" t="s">
        <v>1258</v>
      </c>
      <c r="D150" s="155" t="s">
        <v>1318</v>
      </c>
      <c r="E150" s="154">
        <v>1</v>
      </c>
      <c r="F150" s="154">
        <v>10.376100000000001</v>
      </c>
      <c r="I150" s="78"/>
    </row>
    <row r="151" spans="2:9" s="156" customFormat="1" ht="12">
      <c r="B151" s="153"/>
      <c r="C151" s="155" t="s">
        <v>1258</v>
      </c>
      <c r="D151" s="155" t="s">
        <v>1355</v>
      </c>
      <c r="E151" s="154">
        <v>1</v>
      </c>
      <c r="F151" s="154">
        <v>10.07685</v>
      </c>
      <c r="I151" s="78"/>
    </row>
    <row r="152" spans="2:9" s="156" customFormat="1" ht="12">
      <c r="B152" s="153"/>
      <c r="C152" s="155" t="s">
        <v>1258</v>
      </c>
      <c r="D152" s="155" t="s">
        <v>1286</v>
      </c>
      <c r="E152" s="154">
        <v>2</v>
      </c>
      <c r="F152" s="154">
        <v>9.320849999999998</v>
      </c>
      <c r="I152" s="78"/>
    </row>
    <row r="153" spans="2:9" s="156" customFormat="1" ht="12">
      <c r="B153" s="153"/>
      <c r="C153" s="155" t="s">
        <v>1258</v>
      </c>
      <c r="D153" s="155" t="s">
        <v>1346</v>
      </c>
      <c r="E153" s="154">
        <v>21</v>
      </c>
      <c r="F153" s="154">
        <v>484.99605</v>
      </c>
      <c r="I153" s="78"/>
    </row>
    <row r="154" spans="2:9" s="156" customFormat="1" ht="12">
      <c r="B154" s="153"/>
      <c r="C154" s="155" t="s">
        <v>1258</v>
      </c>
      <c r="D154" s="155" t="s">
        <v>1269</v>
      </c>
      <c r="E154" s="154">
        <v>19</v>
      </c>
      <c r="F154" s="154">
        <v>502.5037500000001</v>
      </c>
      <c r="I154" s="78"/>
    </row>
    <row r="155" spans="2:9" s="156" customFormat="1" ht="12">
      <c r="B155" s="153"/>
      <c r="C155" s="155" t="s">
        <v>1258</v>
      </c>
      <c r="D155" s="155" t="s">
        <v>1257</v>
      </c>
      <c r="E155" s="154">
        <v>34</v>
      </c>
      <c r="F155" s="154">
        <v>885.4587000000002</v>
      </c>
      <c r="I155" s="78"/>
    </row>
    <row r="156" spans="2:9" s="156" customFormat="1" ht="12">
      <c r="B156" s="153"/>
      <c r="C156" s="155" t="s">
        <v>1331</v>
      </c>
      <c r="D156" s="155" t="s">
        <v>1319</v>
      </c>
      <c r="E156" s="154">
        <v>1</v>
      </c>
      <c r="F156" s="154">
        <v>11.29905</v>
      </c>
      <c r="I156" s="78"/>
    </row>
    <row r="157" spans="2:9" s="156" customFormat="1" ht="12">
      <c r="B157" s="153"/>
      <c r="C157" s="155" t="s">
        <v>1331</v>
      </c>
      <c r="D157" s="155" t="s">
        <v>1257</v>
      </c>
      <c r="E157" s="154">
        <v>8</v>
      </c>
      <c r="F157" s="154">
        <v>228.4947</v>
      </c>
      <c r="I157" s="78"/>
    </row>
    <row r="158" spans="2:9" s="156" customFormat="1" ht="12">
      <c r="B158" s="153"/>
      <c r="C158" s="155" t="s">
        <v>1332</v>
      </c>
      <c r="D158" s="155" t="s">
        <v>1325</v>
      </c>
      <c r="E158" s="154">
        <v>1</v>
      </c>
      <c r="F158" s="154">
        <v>7.13475</v>
      </c>
      <c r="I158" s="78"/>
    </row>
    <row r="159" spans="2:9" s="156" customFormat="1" ht="12">
      <c r="B159" s="153"/>
      <c r="C159" s="155" t="s">
        <v>1332</v>
      </c>
      <c r="D159" s="155" t="s">
        <v>1343</v>
      </c>
      <c r="E159" s="154">
        <v>6</v>
      </c>
      <c r="F159" s="154">
        <v>180.15795</v>
      </c>
      <c r="I159" s="78"/>
    </row>
    <row r="160" spans="2:9" s="156" customFormat="1" ht="12">
      <c r="B160" s="153"/>
      <c r="C160" s="155" t="s">
        <v>1332</v>
      </c>
      <c r="D160" s="155" t="s">
        <v>1344</v>
      </c>
      <c r="E160" s="154">
        <v>1</v>
      </c>
      <c r="F160" s="154">
        <v>30.709349999999997</v>
      </c>
      <c r="I160" s="78"/>
    </row>
    <row r="161" spans="2:9" s="156" customFormat="1" ht="12">
      <c r="B161" s="153"/>
      <c r="C161" s="155" t="s">
        <v>1333</v>
      </c>
      <c r="D161" s="155" t="s">
        <v>1275</v>
      </c>
      <c r="E161" s="154">
        <v>14</v>
      </c>
      <c r="F161" s="154">
        <v>445.93604999999997</v>
      </c>
      <c r="I161" s="78"/>
    </row>
    <row r="162" spans="2:9" s="156" customFormat="1" ht="12">
      <c r="B162" s="153"/>
      <c r="C162" s="155" t="s">
        <v>1333</v>
      </c>
      <c r="D162" s="155" t="s">
        <v>1353</v>
      </c>
      <c r="E162" s="154">
        <v>1</v>
      </c>
      <c r="F162" s="154">
        <v>34.045199999999994</v>
      </c>
      <c r="I162" s="78"/>
    </row>
    <row r="163" spans="2:9" s="156" customFormat="1" ht="12">
      <c r="B163" s="153"/>
      <c r="C163" s="155" t="s">
        <v>1273</v>
      </c>
      <c r="D163" s="155" t="s">
        <v>1250</v>
      </c>
      <c r="E163" s="154">
        <v>1</v>
      </c>
      <c r="F163" s="154">
        <v>7.98525</v>
      </c>
      <c r="I163" s="78"/>
    </row>
    <row r="164" spans="2:9" s="156" customFormat="1" ht="12">
      <c r="B164" s="153"/>
      <c r="C164" s="155" t="s">
        <v>1273</v>
      </c>
      <c r="D164" s="155" t="s">
        <v>1255</v>
      </c>
      <c r="E164" s="154">
        <v>1</v>
      </c>
      <c r="F164" s="154">
        <v>7.90335</v>
      </c>
      <c r="I164" s="78"/>
    </row>
    <row r="165" spans="2:9" s="156" customFormat="1" ht="12">
      <c r="B165" s="153"/>
      <c r="C165" s="155" t="s">
        <v>1273</v>
      </c>
      <c r="D165" s="155" t="s">
        <v>1264</v>
      </c>
      <c r="E165" s="154">
        <v>1</v>
      </c>
      <c r="F165" s="154">
        <v>13.05045</v>
      </c>
      <c r="I165" s="78"/>
    </row>
    <row r="166" spans="2:9" s="156" customFormat="1" ht="12">
      <c r="B166" s="153"/>
      <c r="C166" s="155" t="s">
        <v>1259</v>
      </c>
      <c r="D166" s="155" t="s">
        <v>1250</v>
      </c>
      <c r="E166" s="154">
        <v>2</v>
      </c>
      <c r="F166" s="154">
        <v>16.587899999999998</v>
      </c>
      <c r="I166" s="78"/>
    </row>
    <row r="167" spans="2:9" s="156" customFormat="1" ht="12">
      <c r="B167" s="153"/>
      <c r="C167" s="155" t="s">
        <v>1259</v>
      </c>
      <c r="D167" s="155" t="s">
        <v>1258</v>
      </c>
      <c r="E167" s="154">
        <v>1</v>
      </c>
      <c r="F167" s="154">
        <v>10.22175</v>
      </c>
      <c r="I167" s="78"/>
    </row>
    <row r="168" spans="2:9" s="156" customFormat="1" ht="12">
      <c r="B168" s="153"/>
      <c r="C168" s="155" t="s">
        <v>1259</v>
      </c>
      <c r="D168" s="155" t="s">
        <v>1291</v>
      </c>
      <c r="E168" s="154">
        <v>1</v>
      </c>
      <c r="F168" s="154">
        <v>17.55495</v>
      </c>
      <c r="I168" s="78"/>
    </row>
    <row r="169" spans="2:9" s="156" customFormat="1" ht="12">
      <c r="B169" s="153"/>
      <c r="C169" s="155" t="s">
        <v>1259</v>
      </c>
      <c r="D169" s="155" t="s">
        <v>1264</v>
      </c>
      <c r="E169" s="154">
        <v>2</v>
      </c>
      <c r="F169" s="154">
        <v>27.1908</v>
      </c>
      <c r="I169" s="78"/>
    </row>
    <row r="170" spans="2:9" s="156" customFormat="1" ht="12">
      <c r="B170" s="153"/>
      <c r="C170" s="155" t="s">
        <v>1259</v>
      </c>
      <c r="D170" s="155" t="s">
        <v>1262</v>
      </c>
      <c r="E170" s="154">
        <v>1</v>
      </c>
      <c r="F170" s="154">
        <v>17.532899999999998</v>
      </c>
      <c r="I170" s="78"/>
    </row>
    <row r="171" spans="2:9" s="156" customFormat="1" ht="12">
      <c r="B171" s="153"/>
      <c r="C171" s="155" t="s">
        <v>1259</v>
      </c>
      <c r="D171" s="155" t="s">
        <v>1257</v>
      </c>
      <c r="E171" s="154">
        <v>1</v>
      </c>
      <c r="F171" s="154">
        <v>18.5094</v>
      </c>
      <c r="I171" s="78"/>
    </row>
    <row r="172" spans="2:9" s="156" customFormat="1" ht="12">
      <c r="B172" s="153"/>
      <c r="C172" s="155" t="s">
        <v>1253</v>
      </c>
      <c r="D172" s="155" t="s">
        <v>1250</v>
      </c>
      <c r="E172" s="154">
        <v>3</v>
      </c>
      <c r="F172" s="154">
        <v>21.334949999999996</v>
      </c>
      <c r="I172" s="78"/>
    </row>
    <row r="173" spans="2:9" s="156" customFormat="1" ht="12">
      <c r="B173" s="153"/>
      <c r="C173" s="155" t="s">
        <v>1253</v>
      </c>
      <c r="D173" s="155" t="s">
        <v>1264</v>
      </c>
      <c r="E173" s="154">
        <v>3</v>
      </c>
      <c r="F173" s="154">
        <v>42.98175</v>
      </c>
      <c r="I173" s="78"/>
    </row>
    <row r="174" spans="2:9" s="156" customFormat="1" ht="12">
      <c r="B174" s="153"/>
      <c r="C174" s="155" t="s">
        <v>1334</v>
      </c>
      <c r="D174" s="155" t="s">
        <v>1325</v>
      </c>
      <c r="E174" s="154">
        <v>1</v>
      </c>
      <c r="F174" s="154">
        <v>10.782449999999999</v>
      </c>
      <c r="I174" s="78"/>
    </row>
    <row r="175" spans="2:9" s="156" customFormat="1" ht="12">
      <c r="B175" s="153"/>
      <c r="C175" s="155" t="s">
        <v>1334</v>
      </c>
      <c r="D175" s="155" t="s">
        <v>1338</v>
      </c>
      <c r="E175" s="154">
        <v>1</v>
      </c>
      <c r="F175" s="154">
        <v>8.719199999999999</v>
      </c>
      <c r="I175" s="78"/>
    </row>
    <row r="176" spans="2:9" s="156" customFormat="1" ht="12">
      <c r="B176" s="153"/>
      <c r="C176" s="155" t="s">
        <v>1334</v>
      </c>
      <c r="D176" s="155" t="s">
        <v>1255</v>
      </c>
      <c r="E176" s="154">
        <v>1</v>
      </c>
      <c r="F176" s="154">
        <v>6.438599999999999</v>
      </c>
      <c r="I176" s="78"/>
    </row>
    <row r="177" spans="2:9" s="156" customFormat="1" ht="12">
      <c r="B177" s="153"/>
      <c r="C177" s="155" t="s">
        <v>1334</v>
      </c>
      <c r="D177" s="155" t="s">
        <v>1274</v>
      </c>
      <c r="E177" s="154">
        <v>1</v>
      </c>
      <c r="F177" s="154">
        <v>26.970299999999998</v>
      </c>
      <c r="I177" s="78"/>
    </row>
    <row r="178" spans="2:9" s="156" customFormat="1" ht="12">
      <c r="B178" s="153"/>
      <c r="C178" s="155" t="s">
        <v>1334</v>
      </c>
      <c r="D178" s="155" t="s">
        <v>1269</v>
      </c>
      <c r="E178" s="154">
        <v>8</v>
      </c>
      <c r="F178" s="154">
        <v>234.42929999999998</v>
      </c>
      <c r="I178" s="78"/>
    </row>
    <row r="179" spans="2:9" s="156" customFormat="1" ht="12">
      <c r="B179" s="153"/>
      <c r="C179" s="155" t="s">
        <v>1334</v>
      </c>
      <c r="D179" s="155" t="s">
        <v>1257</v>
      </c>
      <c r="E179" s="154">
        <v>18</v>
      </c>
      <c r="F179" s="154">
        <v>501.00435</v>
      </c>
      <c r="I179" s="78"/>
    </row>
    <row r="180" spans="2:9" s="156" customFormat="1" ht="12">
      <c r="B180" s="153"/>
      <c r="C180" s="155" t="s">
        <v>1335</v>
      </c>
      <c r="D180" s="155" t="s">
        <v>1325</v>
      </c>
      <c r="E180" s="154">
        <v>1</v>
      </c>
      <c r="F180" s="154">
        <v>5.67</v>
      </c>
      <c r="I180" s="78"/>
    </row>
    <row r="181" spans="2:9" s="156" customFormat="1" ht="12">
      <c r="B181" s="153"/>
      <c r="C181" s="155" t="s">
        <v>1335</v>
      </c>
      <c r="D181" s="155" t="s">
        <v>1255</v>
      </c>
      <c r="E181" s="154">
        <v>1</v>
      </c>
      <c r="F181" s="154">
        <v>5.229</v>
      </c>
      <c r="I181" s="78"/>
    </row>
    <row r="182" spans="2:9" s="156" customFormat="1" ht="12">
      <c r="B182" s="153"/>
      <c r="C182" s="155" t="s">
        <v>1335</v>
      </c>
      <c r="D182" s="155" t="s">
        <v>1257</v>
      </c>
      <c r="E182" s="154">
        <v>14</v>
      </c>
      <c r="F182" s="154">
        <v>448.94744999999995</v>
      </c>
      <c r="I182" s="78"/>
    </row>
    <row r="183" spans="2:9" s="156" customFormat="1" ht="12">
      <c r="B183" s="153"/>
      <c r="C183" s="155" t="s">
        <v>1336</v>
      </c>
      <c r="D183" s="155" t="s">
        <v>1329</v>
      </c>
      <c r="E183" s="154">
        <v>1</v>
      </c>
      <c r="F183" s="154">
        <v>3.41775</v>
      </c>
      <c r="I183" s="78"/>
    </row>
    <row r="184" spans="2:9" s="156" customFormat="1" ht="12">
      <c r="B184" s="153"/>
      <c r="C184" s="155" t="s">
        <v>1336</v>
      </c>
      <c r="D184" s="155" t="s">
        <v>1334</v>
      </c>
      <c r="E184" s="154">
        <v>1</v>
      </c>
      <c r="F184" s="154">
        <v>10.75095</v>
      </c>
      <c r="I184" s="78"/>
    </row>
    <row r="185" spans="2:9" s="156" customFormat="1" ht="12">
      <c r="B185" s="153"/>
      <c r="C185" s="155" t="s">
        <v>1336</v>
      </c>
      <c r="D185" s="155" t="s">
        <v>1269</v>
      </c>
      <c r="E185" s="154">
        <v>6</v>
      </c>
      <c r="F185" s="154">
        <v>207.54089999999997</v>
      </c>
      <c r="I185" s="78"/>
    </row>
    <row r="186" spans="2:9" s="156" customFormat="1" ht="12">
      <c r="B186" s="153"/>
      <c r="C186" s="155" t="s">
        <v>1336</v>
      </c>
      <c r="D186" s="155" t="s">
        <v>1257</v>
      </c>
      <c r="E186" s="154">
        <v>6</v>
      </c>
      <c r="F186" s="154">
        <v>207.88739999999996</v>
      </c>
      <c r="I186" s="78"/>
    </row>
    <row r="187" spans="2:9" s="156" customFormat="1" ht="12">
      <c r="B187" s="153"/>
      <c r="C187" s="155" t="s">
        <v>1337</v>
      </c>
      <c r="D187" s="155" t="s">
        <v>1336</v>
      </c>
      <c r="E187" s="154">
        <v>6</v>
      </c>
      <c r="F187" s="154">
        <v>20.286</v>
      </c>
      <c r="I187" s="78"/>
    </row>
    <row r="188" spans="2:9" s="156" customFormat="1" ht="12">
      <c r="B188" s="153"/>
      <c r="C188" s="155" t="s">
        <v>1337</v>
      </c>
      <c r="D188" s="155" t="s">
        <v>1255</v>
      </c>
      <c r="E188" s="154">
        <v>1</v>
      </c>
      <c r="F188" s="154">
        <v>9.2295</v>
      </c>
      <c r="I188" s="78"/>
    </row>
    <row r="189" spans="2:9" s="156" customFormat="1" ht="12">
      <c r="B189" s="153"/>
      <c r="C189" s="155" t="s">
        <v>1337</v>
      </c>
      <c r="D189" s="155" t="s">
        <v>1269</v>
      </c>
      <c r="E189" s="154">
        <v>6</v>
      </c>
      <c r="F189" s="154">
        <v>202.34969999999998</v>
      </c>
      <c r="I189" s="78"/>
    </row>
    <row r="190" spans="2:9" s="156" customFormat="1" ht="12">
      <c r="B190" s="153"/>
      <c r="C190" s="155" t="s">
        <v>1337</v>
      </c>
      <c r="D190" s="155" t="s">
        <v>1257</v>
      </c>
      <c r="E190" s="154">
        <v>3</v>
      </c>
      <c r="F190" s="154">
        <v>92.37689999999999</v>
      </c>
      <c r="I190" s="78"/>
    </row>
    <row r="191" spans="2:9" s="156" customFormat="1" ht="12">
      <c r="B191" s="153"/>
      <c r="C191" s="155" t="s">
        <v>1338</v>
      </c>
      <c r="D191" s="155" t="s">
        <v>1250</v>
      </c>
      <c r="E191" s="154">
        <v>1</v>
      </c>
      <c r="F191" s="154">
        <v>11.655</v>
      </c>
      <c r="I191" s="78"/>
    </row>
    <row r="192" spans="2:9" s="156" customFormat="1" ht="12">
      <c r="B192" s="153"/>
      <c r="C192" s="155" t="s">
        <v>1338</v>
      </c>
      <c r="D192" s="155" t="s">
        <v>1334</v>
      </c>
      <c r="E192" s="154">
        <v>1</v>
      </c>
      <c r="F192" s="154">
        <v>7.2418499999999995</v>
      </c>
      <c r="I192" s="78"/>
    </row>
    <row r="193" spans="2:9" s="156" customFormat="1" ht="12">
      <c r="B193" s="153"/>
      <c r="C193" s="155" t="s">
        <v>1338</v>
      </c>
      <c r="D193" s="155" t="s">
        <v>1269</v>
      </c>
      <c r="E193" s="154">
        <v>9</v>
      </c>
      <c r="F193" s="154">
        <v>283.6323</v>
      </c>
      <c r="I193" s="78"/>
    </row>
    <row r="194" spans="2:9" s="156" customFormat="1" ht="12">
      <c r="B194" s="153"/>
      <c r="C194" s="155" t="s">
        <v>1338</v>
      </c>
      <c r="D194" s="155" t="s">
        <v>1257</v>
      </c>
      <c r="E194" s="154">
        <v>6</v>
      </c>
      <c r="F194" s="154">
        <v>200.58569999999997</v>
      </c>
      <c r="I194" s="78"/>
    </row>
    <row r="195" spans="2:9" s="156" customFormat="1" ht="12">
      <c r="B195" s="153"/>
      <c r="C195" s="155" t="s">
        <v>1339</v>
      </c>
      <c r="D195" s="155" t="s">
        <v>1257</v>
      </c>
      <c r="E195" s="154">
        <v>7</v>
      </c>
      <c r="F195" s="154">
        <v>235.4625</v>
      </c>
      <c r="I195" s="78"/>
    </row>
    <row r="196" spans="2:9" s="156" customFormat="1" ht="12">
      <c r="B196" s="153"/>
      <c r="C196" s="155" t="s">
        <v>1255</v>
      </c>
      <c r="D196" s="155" t="s">
        <v>1320</v>
      </c>
      <c r="E196" s="154">
        <v>1</v>
      </c>
      <c r="F196" s="154">
        <v>8.8767</v>
      </c>
      <c r="I196" s="78"/>
    </row>
    <row r="197" spans="2:9" s="156" customFormat="1" ht="12">
      <c r="B197" s="153"/>
      <c r="C197" s="155" t="s">
        <v>1255</v>
      </c>
      <c r="D197" s="155" t="s">
        <v>1325</v>
      </c>
      <c r="E197" s="154">
        <v>2</v>
      </c>
      <c r="F197" s="154">
        <v>17.47935</v>
      </c>
      <c r="I197" s="78"/>
    </row>
    <row r="198" spans="2:9" s="156" customFormat="1" ht="12">
      <c r="B198" s="153"/>
      <c r="C198" s="155" t="s">
        <v>1255</v>
      </c>
      <c r="D198" s="155" t="s">
        <v>1250</v>
      </c>
      <c r="E198" s="154">
        <v>4</v>
      </c>
      <c r="F198" s="154">
        <v>34.3413</v>
      </c>
      <c r="I198" s="78"/>
    </row>
    <row r="199" spans="2:9" s="156" customFormat="1" ht="12">
      <c r="B199" s="153"/>
      <c r="C199" s="155" t="s">
        <v>1255</v>
      </c>
      <c r="D199" s="155" t="s">
        <v>1273</v>
      </c>
      <c r="E199" s="154">
        <v>1</v>
      </c>
      <c r="F199" s="154">
        <v>7.82775</v>
      </c>
      <c r="I199" s="78"/>
    </row>
    <row r="200" spans="2:9" s="156" customFormat="1" ht="12">
      <c r="B200" s="153"/>
      <c r="C200" s="155" t="s">
        <v>1255</v>
      </c>
      <c r="D200" s="155" t="s">
        <v>1334</v>
      </c>
      <c r="E200" s="154">
        <v>1</v>
      </c>
      <c r="F200" s="154">
        <v>6.0070500000000004</v>
      </c>
      <c r="I200" s="78"/>
    </row>
    <row r="201" spans="2:9" s="156" customFormat="1" ht="12">
      <c r="B201" s="153"/>
      <c r="C201" s="155" t="s">
        <v>1255</v>
      </c>
      <c r="D201" s="155" t="s">
        <v>1335</v>
      </c>
      <c r="E201" s="154">
        <v>1</v>
      </c>
      <c r="F201" s="154">
        <v>6.0984</v>
      </c>
      <c r="I201" s="78"/>
    </row>
    <row r="202" spans="2:9" s="156" customFormat="1" ht="12">
      <c r="B202" s="153"/>
      <c r="C202" s="155" t="s">
        <v>1255</v>
      </c>
      <c r="D202" s="155" t="s">
        <v>1338</v>
      </c>
      <c r="E202" s="154">
        <v>1</v>
      </c>
      <c r="F202" s="154">
        <v>8.03565</v>
      </c>
      <c r="I202" s="78"/>
    </row>
    <row r="203" spans="2:9" s="156" customFormat="1" ht="12">
      <c r="B203" s="153"/>
      <c r="C203" s="155" t="s">
        <v>1255</v>
      </c>
      <c r="D203" s="155" t="s">
        <v>1275</v>
      </c>
      <c r="E203" s="154">
        <v>15</v>
      </c>
      <c r="F203" s="154">
        <v>349.48935</v>
      </c>
      <c r="I203" s="78"/>
    </row>
    <row r="204" spans="2:9" s="156" customFormat="1" ht="12">
      <c r="B204" s="153"/>
      <c r="C204" s="155" t="s">
        <v>1255</v>
      </c>
      <c r="D204" s="155" t="s">
        <v>1298</v>
      </c>
      <c r="E204" s="154">
        <v>1</v>
      </c>
      <c r="F204" s="154">
        <v>19.089</v>
      </c>
      <c r="I204" s="78"/>
    </row>
    <row r="205" spans="2:9" s="156" customFormat="1" ht="12">
      <c r="B205" s="153"/>
      <c r="C205" s="155" t="s">
        <v>1255</v>
      </c>
      <c r="D205" s="155" t="s">
        <v>1343</v>
      </c>
      <c r="E205" s="154">
        <v>20</v>
      </c>
      <c r="F205" s="154">
        <v>429.84585000000004</v>
      </c>
      <c r="I205" s="78"/>
    </row>
    <row r="206" spans="2:9" s="156" customFormat="1" ht="12">
      <c r="B206" s="153"/>
      <c r="C206" s="155" t="s">
        <v>1255</v>
      </c>
      <c r="D206" s="155" t="s">
        <v>1346</v>
      </c>
      <c r="E206" s="154">
        <v>21</v>
      </c>
      <c r="F206" s="154">
        <v>563.7618</v>
      </c>
      <c r="I206" s="78"/>
    </row>
    <row r="207" spans="2:9" s="156" customFormat="1" ht="12">
      <c r="B207" s="153"/>
      <c r="C207" s="155" t="s">
        <v>1255</v>
      </c>
      <c r="D207" s="155" t="s">
        <v>1262</v>
      </c>
      <c r="E207" s="154">
        <v>1</v>
      </c>
      <c r="F207" s="154">
        <v>31.881149999999998</v>
      </c>
      <c r="I207" s="78"/>
    </row>
    <row r="208" spans="2:9" s="156" customFormat="1" ht="12">
      <c r="B208" s="153"/>
      <c r="C208" s="155" t="s">
        <v>1255</v>
      </c>
      <c r="D208" s="155" t="s">
        <v>1269</v>
      </c>
      <c r="E208" s="154">
        <v>9</v>
      </c>
      <c r="F208" s="154">
        <v>268.821</v>
      </c>
      <c r="I208" s="78"/>
    </row>
    <row r="209" spans="2:9" s="156" customFormat="1" ht="12">
      <c r="B209" s="153"/>
      <c r="C209" s="155" t="s">
        <v>1255</v>
      </c>
      <c r="D209" s="155" t="s">
        <v>1257</v>
      </c>
      <c r="E209" s="154">
        <v>24</v>
      </c>
      <c r="F209" s="154">
        <v>718.6599</v>
      </c>
      <c r="I209" s="78"/>
    </row>
    <row r="210" spans="2:9" s="156" customFormat="1" ht="12">
      <c r="B210" s="153"/>
      <c r="C210" s="155" t="s">
        <v>1255</v>
      </c>
      <c r="D210" s="155" t="s">
        <v>1348</v>
      </c>
      <c r="E210" s="154">
        <v>20</v>
      </c>
      <c r="F210" s="154">
        <v>626.9067</v>
      </c>
      <c r="I210" s="78"/>
    </row>
    <row r="211" spans="2:9" s="156" customFormat="1" ht="12">
      <c r="B211" s="153"/>
      <c r="C211" s="155" t="s">
        <v>1255</v>
      </c>
      <c r="D211" s="155" t="s">
        <v>1280</v>
      </c>
      <c r="E211" s="154">
        <v>1</v>
      </c>
      <c r="F211" s="154">
        <v>23.05485</v>
      </c>
      <c r="I211" s="78"/>
    </row>
    <row r="212" spans="2:9" s="156" customFormat="1" ht="12">
      <c r="B212" s="153"/>
      <c r="C212" s="155" t="s">
        <v>1340</v>
      </c>
      <c r="D212" s="155" t="s">
        <v>1337</v>
      </c>
      <c r="E212" s="154">
        <v>1</v>
      </c>
      <c r="F212" s="154">
        <v>7.1693999999999996</v>
      </c>
      <c r="I212" s="78"/>
    </row>
    <row r="213" spans="2:9" s="156" customFormat="1" ht="12">
      <c r="B213" s="153"/>
      <c r="C213" s="155" t="s">
        <v>1340</v>
      </c>
      <c r="D213" s="155" t="s">
        <v>1257</v>
      </c>
      <c r="E213" s="154">
        <v>7</v>
      </c>
      <c r="F213" s="154">
        <v>203.24115</v>
      </c>
      <c r="I213" s="78"/>
    </row>
    <row r="214" spans="2:9" s="156" customFormat="1" ht="12">
      <c r="B214" s="153"/>
      <c r="C214" s="155" t="s">
        <v>1341</v>
      </c>
      <c r="D214" s="155" t="s">
        <v>1340</v>
      </c>
      <c r="E214" s="154">
        <v>1</v>
      </c>
      <c r="F214" s="154">
        <v>5.859</v>
      </c>
      <c r="I214" s="78"/>
    </row>
    <row r="215" spans="2:9" s="156" customFormat="1" ht="12">
      <c r="B215" s="153"/>
      <c r="C215" s="155" t="s">
        <v>1341</v>
      </c>
      <c r="D215" s="155" t="s">
        <v>1257</v>
      </c>
      <c r="E215" s="154">
        <v>6</v>
      </c>
      <c r="F215" s="154">
        <v>155.2635</v>
      </c>
      <c r="I215" s="78"/>
    </row>
    <row r="216" spans="2:9" s="156" customFormat="1" ht="12">
      <c r="B216" s="153"/>
      <c r="C216" s="155" t="s">
        <v>1309</v>
      </c>
      <c r="D216" s="155" t="s">
        <v>1311</v>
      </c>
      <c r="E216" s="154">
        <v>1</v>
      </c>
      <c r="F216" s="154">
        <v>3.906</v>
      </c>
      <c r="I216" s="78"/>
    </row>
    <row r="217" spans="2:9" s="156" customFormat="1" ht="12">
      <c r="B217" s="153"/>
      <c r="C217" s="155" t="s">
        <v>1309</v>
      </c>
      <c r="D217" s="155" t="s">
        <v>1310</v>
      </c>
      <c r="E217" s="154">
        <v>1</v>
      </c>
      <c r="F217" s="154">
        <v>5.2479</v>
      </c>
      <c r="I217" s="78"/>
    </row>
    <row r="218" spans="2:9" s="156" customFormat="1" ht="12">
      <c r="B218" s="153"/>
      <c r="C218" s="155" t="s">
        <v>1275</v>
      </c>
      <c r="D218" s="155" t="s">
        <v>1316</v>
      </c>
      <c r="E218" s="154">
        <v>1</v>
      </c>
      <c r="F218" s="154">
        <v>18.15345</v>
      </c>
      <c r="I218" s="78"/>
    </row>
    <row r="219" spans="2:9" s="156" customFormat="1" ht="12">
      <c r="B219" s="153"/>
      <c r="C219" s="155" t="s">
        <v>1275</v>
      </c>
      <c r="D219" s="155" t="s">
        <v>1250</v>
      </c>
      <c r="E219" s="154">
        <v>65</v>
      </c>
      <c r="F219" s="154">
        <v>1104.5664000000002</v>
      </c>
      <c r="I219" s="78"/>
    </row>
    <row r="220" spans="2:9" s="156" customFormat="1" ht="12">
      <c r="B220" s="153"/>
      <c r="C220" s="155" t="s">
        <v>1275</v>
      </c>
      <c r="D220" s="155" t="s">
        <v>1333</v>
      </c>
      <c r="E220" s="154">
        <v>15</v>
      </c>
      <c r="F220" s="154">
        <v>508.3784999999999</v>
      </c>
      <c r="I220" s="78"/>
    </row>
    <row r="221" spans="2:9" s="156" customFormat="1" ht="12">
      <c r="B221" s="153"/>
      <c r="C221" s="155" t="s">
        <v>1275</v>
      </c>
      <c r="D221" s="155" t="s">
        <v>1255</v>
      </c>
      <c r="E221" s="154">
        <v>15</v>
      </c>
      <c r="F221" s="154">
        <v>351.4959</v>
      </c>
      <c r="I221" s="78"/>
    </row>
    <row r="222" spans="2:9" s="156" customFormat="1" ht="12">
      <c r="B222" s="153"/>
      <c r="C222" s="155" t="s">
        <v>1275</v>
      </c>
      <c r="D222" s="155" t="s">
        <v>1266</v>
      </c>
      <c r="E222" s="154">
        <v>1</v>
      </c>
      <c r="F222" s="154">
        <v>12.40785</v>
      </c>
      <c r="I222" s="78"/>
    </row>
    <row r="223" spans="2:9" s="156" customFormat="1" ht="12">
      <c r="B223" s="153"/>
      <c r="C223" s="155" t="s">
        <v>1275</v>
      </c>
      <c r="D223" s="155" t="s">
        <v>1290</v>
      </c>
      <c r="E223" s="154">
        <v>1</v>
      </c>
      <c r="F223" s="154">
        <v>9.3492</v>
      </c>
      <c r="I223" s="78"/>
    </row>
    <row r="224" spans="2:9" s="156" customFormat="1" ht="12">
      <c r="B224" s="153"/>
      <c r="C224" s="155" t="s">
        <v>1275</v>
      </c>
      <c r="D224" s="155" t="s">
        <v>1350</v>
      </c>
      <c r="E224" s="154">
        <v>1</v>
      </c>
      <c r="F224" s="154">
        <v>13.4253</v>
      </c>
      <c r="I224" s="78"/>
    </row>
    <row r="225" spans="2:9" s="156" customFormat="1" ht="12">
      <c r="B225" s="153"/>
      <c r="C225" s="155" t="s">
        <v>1298</v>
      </c>
      <c r="D225" s="155" t="s">
        <v>1250</v>
      </c>
      <c r="E225" s="154">
        <v>1</v>
      </c>
      <c r="F225" s="154">
        <v>17.15175</v>
      </c>
      <c r="I225" s="78"/>
    </row>
    <row r="226" spans="2:9" s="156" customFormat="1" ht="12">
      <c r="B226" s="153"/>
      <c r="C226" s="155" t="s">
        <v>1270</v>
      </c>
      <c r="D226" s="155" t="s">
        <v>1250</v>
      </c>
      <c r="E226" s="154">
        <v>69</v>
      </c>
      <c r="F226" s="154">
        <v>1122.5875500000002</v>
      </c>
      <c r="I226" s="78"/>
    </row>
    <row r="227" spans="2:9" s="156" customFormat="1" ht="12">
      <c r="B227" s="153"/>
      <c r="C227" s="155" t="s">
        <v>1266</v>
      </c>
      <c r="D227" s="155" t="s">
        <v>1250</v>
      </c>
      <c r="E227" s="154">
        <v>17</v>
      </c>
      <c r="F227" s="154">
        <v>462.6782999999999</v>
      </c>
      <c r="I227" s="78"/>
    </row>
    <row r="228" spans="2:9" s="156" customFormat="1" ht="12">
      <c r="B228" s="153"/>
      <c r="C228" s="155" t="s">
        <v>1266</v>
      </c>
      <c r="D228" s="155" t="s">
        <v>1275</v>
      </c>
      <c r="E228" s="154">
        <v>1</v>
      </c>
      <c r="F228" s="154">
        <v>11.695949999999998</v>
      </c>
      <c r="I228" s="78"/>
    </row>
    <row r="229" spans="2:9" s="156" customFormat="1" ht="12">
      <c r="B229" s="153"/>
      <c r="C229" s="155" t="s">
        <v>1342</v>
      </c>
      <c r="D229" s="155" t="s">
        <v>1318</v>
      </c>
      <c r="E229" s="154">
        <v>1</v>
      </c>
      <c r="F229" s="154">
        <v>37.3464</v>
      </c>
      <c r="I229" s="78"/>
    </row>
    <row r="230" spans="2:9" s="156" customFormat="1" ht="12">
      <c r="B230" s="153"/>
      <c r="C230" s="155" t="s">
        <v>1342</v>
      </c>
      <c r="D230" s="155" t="s">
        <v>1319</v>
      </c>
      <c r="E230" s="154">
        <v>1</v>
      </c>
      <c r="F230" s="154">
        <v>38.4741</v>
      </c>
      <c r="I230" s="78"/>
    </row>
    <row r="231" spans="2:9" s="156" customFormat="1" ht="12">
      <c r="B231" s="153"/>
      <c r="C231" s="155" t="s">
        <v>1342</v>
      </c>
      <c r="D231" s="155" t="s">
        <v>1321</v>
      </c>
      <c r="E231" s="154">
        <v>1</v>
      </c>
      <c r="F231" s="154">
        <v>39.28679999999999</v>
      </c>
      <c r="I231" s="78"/>
    </row>
    <row r="232" spans="2:9" s="156" customFormat="1" ht="12">
      <c r="B232" s="153"/>
      <c r="C232" s="155" t="s">
        <v>1342</v>
      </c>
      <c r="D232" s="155" t="s">
        <v>1323</v>
      </c>
      <c r="E232" s="154">
        <v>1</v>
      </c>
      <c r="F232" s="154">
        <v>35.8659</v>
      </c>
      <c r="I232" s="78"/>
    </row>
    <row r="233" spans="2:9" s="156" customFormat="1" ht="12">
      <c r="B233" s="153"/>
      <c r="C233" s="155" t="s">
        <v>1342</v>
      </c>
      <c r="D233" s="155" t="s">
        <v>1325</v>
      </c>
      <c r="E233" s="154">
        <v>1</v>
      </c>
      <c r="F233" s="154">
        <v>41.6871</v>
      </c>
      <c r="I233" s="78"/>
    </row>
    <row r="234" spans="2:9" s="156" customFormat="1" ht="12">
      <c r="B234" s="153"/>
      <c r="C234" s="155" t="s">
        <v>1342</v>
      </c>
      <c r="D234" s="155" t="s">
        <v>1326</v>
      </c>
      <c r="E234" s="154">
        <v>1</v>
      </c>
      <c r="F234" s="154">
        <v>36.37304999999999</v>
      </c>
      <c r="I234" s="78"/>
    </row>
    <row r="235" spans="2:9" s="156" customFormat="1" ht="12">
      <c r="B235" s="153"/>
      <c r="C235" s="155" t="s">
        <v>1342</v>
      </c>
      <c r="D235" s="155" t="s">
        <v>1329</v>
      </c>
      <c r="E235" s="154">
        <v>1</v>
      </c>
      <c r="F235" s="154">
        <v>40.26015</v>
      </c>
      <c r="I235" s="78"/>
    </row>
    <row r="236" spans="2:9" s="156" customFormat="1" ht="12">
      <c r="B236" s="153"/>
      <c r="C236" s="155" t="s">
        <v>1342</v>
      </c>
      <c r="D236" s="155" t="s">
        <v>1278</v>
      </c>
      <c r="E236" s="154">
        <v>1</v>
      </c>
      <c r="F236" s="154">
        <v>10.17135</v>
      </c>
      <c r="I236" s="78"/>
    </row>
    <row r="237" spans="2:9" s="156" customFormat="1" ht="12">
      <c r="B237" s="153"/>
      <c r="C237" s="155" t="s">
        <v>1342</v>
      </c>
      <c r="D237" s="155" t="s">
        <v>1347</v>
      </c>
      <c r="E237" s="154">
        <v>1</v>
      </c>
      <c r="F237" s="154">
        <v>11.14785</v>
      </c>
      <c r="I237" s="78"/>
    </row>
    <row r="238" spans="2:9" s="156" customFormat="1" ht="12">
      <c r="B238" s="153"/>
      <c r="C238" s="155" t="s">
        <v>1290</v>
      </c>
      <c r="D238" s="155" t="s">
        <v>1250</v>
      </c>
      <c r="E238" s="154">
        <v>1</v>
      </c>
      <c r="F238" s="154">
        <v>17.139149999999997</v>
      </c>
      <c r="I238" s="78"/>
    </row>
    <row r="239" spans="2:9" s="156" customFormat="1" ht="12">
      <c r="B239" s="153"/>
      <c r="C239" s="155" t="s">
        <v>1302</v>
      </c>
      <c r="D239" s="155" t="s">
        <v>1321</v>
      </c>
      <c r="E239" s="154">
        <v>1</v>
      </c>
      <c r="F239" s="154">
        <v>23.57775</v>
      </c>
      <c r="I239" s="78"/>
    </row>
    <row r="240" spans="2:9" s="156" customFormat="1" ht="12">
      <c r="B240" s="153"/>
      <c r="C240" s="155" t="s">
        <v>1302</v>
      </c>
      <c r="D240" s="155" t="s">
        <v>1327</v>
      </c>
      <c r="E240" s="154">
        <v>1</v>
      </c>
      <c r="F240" s="154">
        <v>23.877</v>
      </c>
      <c r="I240" s="78"/>
    </row>
    <row r="241" spans="2:9" s="156" customFormat="1" ht="12">
      <c r="B241" s="153"/>
      <c r="C241" s="155" t="s">
        <v>1343</v>
      </c>
      <c r="D241" s="155" t="s">
        <v>1325</v>
      </c>
      <c r="E241" s="154">
        <v>7</v>
      </c>
      <c r="F241" s="154">
        <v>202.50404999999998</v>
      </c>
      <c r="I241" s="78"/>
    </row>
    <row r="242" spans="2:9" s="156" customFormat="1" ht="12">
      <c r="B242" s="153"/>
      <c r="C242" s="155" t="s">
        <v>1343</v>
      </c>
      <c r="D242" s="155" t="s">
        <v>1329</v>
      </c>
      <c r="E242" s="154">
        <v>7</v>
      </c>
      <c r="F242" s="154">
        <v>182.91420000000002</v>
      </c>
      <c r="I242" s="78"/>
    </row>
    <row r="243" spans="2:9" s="156" customFormat="1" ht="12">
      <c r="B243" s="153"/>
      <c r="C243" s="155" t="s">
        <v>1343</v>
      </c>
      <c r="D243" s="155" t="s">
        <v>1332</v>
      </c>
      <c r="E243" s="154">
        <v>7</v>
      </c>
      <c r="F243" s="154">
        <v>213.43769999999998</v>
      </c>
      <c r="I243" s="78"/>
    </row>
    <row r="244" spans="2:9" s="156" customFormat="1" ht="12">
      <c r="B244" s="153"/>
      <c r="C244" s="155" t="s">
        <v>1343</v>
      </c>
      <c r="D244" s="155" t="s">
        <v>1255</v>
      </c>
      <c r="E244" s="154">
        <v>20</v>
      </c>
      <c r="F244" s="154">
        <v>434.14559999999994</v>
      </c>
      <c r="I244" s="78"/>
    </row>
    <row r="245" spans="2:9" s="156" customFormat="1" ht="12">
      <c r="B245" s="153"/>
      <c r="C245" s="155" t="s">
        <v>1344</v>
      </c>
      <c r="D245" s="155" t="s">
        <v>1255</v>
      </c>
      <c r="E245" s="154">
        <v>1</v>
      </c>
      <c r="F245" s="154">
        <v>20.015099999999997</v>
      </c>
      <c r="I245" s="78"/>
    </row>
    <row r="246" spans="2:9" s="156" customFormat="1" ht="12">
      <c r="B246" s="153"/>
      <c r="C246" s="155" t="s">
        <v>1289</v>
      </c>
      <c r="D246" s="155" t="s">
        <v>1250</v>
      </c>
      <c r="E246" s="154">
        <v>5</v>
      </c>
      <c r="F246" s="154">
        <v>169.344</v>
      </c>
      <c r="I246" s="78"/>
    </row>
    <row r="247" spans="2:9" s="156" customFormat="1" ht="12">
      <c r="B247" s="153"/>
      <c r="C247" s="155" t="s">
        <v>1289</v>
      </c>
      <c r="D247" s="155" t="s">
        <v>1275</v>
      </c>
      <c r="E247" s="154">
        <v>1</v>
      </c>
      <c r="F247" s="154">
        <v>25.90245</v>
      </c>
      <c r="I247" s="78"/>
    </row>
    <row r="248" spans="2:9" s="156" customFormat="1" ht="12">
      <c r="B248" s="153"/>
      <c r="C248" s="155" t="s">
        <v>1265</v>
      </c>
      <c r="D248" s="155" t="s">
        <v>1319</v>
      </c>
      <c r="E248" s="154">
        <v>1</v>
      </c>
      <c r="F248" s="154">
        <v>36.32895</v>
      </c>
      <c r="I248" s="78"/>
    </row>
    <row r="249" spans="2:9" s="156" customFormat="1" ht="12">
      <c r="B249" s="153"/>
      <c r="C249" s="155" t="s">
        <v>1265</v>
      </c>
      <c r="D249" s="155" t="s">
        <v>1325</v>
      </c>
      <c r="E249" s="154">
        <v>1</v>
      </c>
      <c r="F249" s="154">
        <v>32.39145</v>
      </c>
      <c r="I249" s="78"/>
    </row>
    <row r="250" spans="2:9" s="156" customFormat="1" ht="12">
      <c r="B250" s="153"/>
      <c r="C250" s="155" t="s">
        <v>1265</v>
      </c>
      <c r="D250" s="155" t="s">
        <v>1284</v>
      </c>
      <c r="E250" s="154">
        <v>1</v>
      </c>
      <c r="F250" s="154">
        <v>32.4261</v>
      </c>
      <c r="I250" s="78"/>
    </row>
    <row r="251" spans="2:9" s="156" customFormat="1" ht="12">
      <c r="B251" s="153"/>
      <c r="C251" s="155" t="s">
        <v>1265</v>
      </c>
      <c r="D251" s="155" t="s">
        <v>1329</v>
      </c>
      <c r="E251" s="154">
        <v>1</v>
      </c>
      <c r="F251" s="154">
        <v>33.251400000000004</v>
      </c>
      <c r="I251" s="78"/>
    </row>
    <row r="252" spans="2:9" s="156" customFormat="1" ht="12">
      <c r="B252" s="153"/>
      <c r="C252" s="155" t="s">
        <v>1265</v>
      </c>
      <c r="D252" s="155" t="s">
        <v>1250</v>
      </c>
      <c r="E252" s="154">
        <v>35</v>
      </c>
      <c r="F252" s="154">
        <v>971.1512999999999</v>
      </c>
      <c r="I252" s="78"/>
    </row>
    <row r="253" spans="2:9" s="156" customFormat="1" ht="12">
      <c r="B253" s="153"/>
      <c r="C253" s="155" t="s">
        <v>1265</v>
      </c>
      <c r="D253" s="155" t="s">
        <v>1274</v>
      </c>
      <c r="E253" s="154">
        <v>1</v>
      </c>
      <c r="F253" s="154">
        <v>5.4746999999999995</v>
      </c>
      <c r="I253" s="78"/>
    </row>
    <row r="254" spans="2:9" s="156" customFormat="1" ht="12">
      <c r="B254" s="153"/>
      <c r="C254" s="155" t="s">
        <v>1272</v>
      </c>
      <c r="D254" s="155" t="s">
        <v>1318</v>
      </c>
      <c r="E254" s="154">
        <v>1</v>
      </c>
      <c r="F254" s="154">
        <v>39.885299999999994</v>
      </c>
      <c r="I254" s="78"/>
    </row>
    <row r="255" spans="2:9" s="156" customFormat="1" ht="12">
      <c r="B255" s="153"/>
      <c r="C255" s="155" t="s">
        <v>1272</v>
      </c>
      <c r="D255" s="155" t="s">
        <v>1319</v>
      </c>
      <c r="E255" s="154">
        <v>1</v>
      </c>
      <c r="F255" s="154">
        <v>38.21895</v>
      </c>
      <c r="I255" s="78"/>
    </row>
    <row r="256" spans="2:9" s="156" customFormat="1" ht="12">
      <c r="B256" s="153"/>
      <c r="C256" s="155" t="s">
        <v>1272</v>
      </c>
      <c r="D256" s="155" t="s">
        <v>1323</v>
      </c>
      <c r="E256" s="154">
        <v>1</v>
      </c>
      <c r="F256" s="154">
        <v>42.63525</v>
      </c>
      <c r="I256" s="78"/>
    </row>
    <row r="257" spans="2:9" s="156" customFormat="1" ht="12">
      <c r="B257" s="153"/>
      <c r="C257" s="155" t="s">
        <v>1272</v>
      </c>
      <c r="D257" s="155" t="s">
        <v>1329</v>
      </c>
      <c r="E257" s="154">
        <v>1</v>
      </c>
      <c r="F257" s="154">
        <v>36.7542</v>
      </c>
      <c r="I257" s="78"/>
    </row>
    <row r="258" spans="2:9" s="156" customFormat="1" ht="12">
      <c r="B258" s="153"/>
      <c r="C258" s="155" t="s">
        <v>1272</v>
      </c>
      <c r="D258" s="155" t="s">
        <v>1286</v>
      </c>
      <c r="E258" s="154">
        <v>1</v>
      </c>
      <c r="F258" s="154">
        <v>25.3323</v>
      </c>
      <c r="I258" s="78"/>
    </row>
    <row r="259" spans="2:9" s="156" customFormat="1" ht="12">
      <c r="B259" s="153"/>
      <c r="C259" s="155" t="s">
        <v>1272</v>
      </c>
      <c r="D259" s="155" t="s">
        <v>1302</v>
      </c>
      <c r="E259" s="154">
        <v>1</v>
      </c>
      <c r="F259" s="154">
        <v>17.287200000000002</v>
      </c>
      <c r="I259" s="78"/>
    </row>
    <row r="260" spans="2:9" s="156" customFormat="1" ht="12">
      <c r="B260" s="153"/>
      <c r="C260" s="155" t="s">
        <v>1272</v>
      </c>
      <c r="D260" s="155" t="s">
        <v>1264</v>
      </c>
      <c r="E260" s="154">
        <v>2</v>
      </c>
      <c r="F260" s="154">
        <v>43.54875</v>
      </c>
      <c r="I260" s="78"/>
    </row>
    <row r="261" spans="2:9" s="156" customFormat="1" ht="12">
      <c r="B261" s="153"/>
      <c r="C261" s="155" t="s">
        <v>1274</v>
      </c>
      <c r="D261" s="155" t="s">
        <v>1250</v>
      </c>
      <c r="E261" s="154">
        <v>27</v>
      </c>
      <c r="F261" s="154">
        <v>716.2785000000001</v>
      </c>
      <c r="I261" s="78"/>
    </row>
    <row r="262" spans="2:9" s="156" customFormat="1" ht="12">
      <c r="B262" s="153"/>
      <c r="C262" s="155" t="s">
        <v>1287</v>
      </c>
      <c r="D262" s="155" t="s">
        <v>1280</v>
      </c>
      <c r="E262" s="154">
        <v>1</v>
      </c>
      <c r="F262" s="154">
        <v>12.81105</v>
      </c>
      <c r="I262" s="78"/>
    </row>
    <row r="263" spans="2:9" s="156" customFormat="1" ht="12">
      <c r="B263" s="153"/>
      <c r="C263" s="155" t="s">
        <v>1291</v>
      </c>
      <c r="D263" s="155" t="s">
        <v>1264</v>
      </c>
      <c r="E263" s="154">
        <v>1</v>
      </c>
      <c r="F263" s="154">
        <v>11.5731</v>
      </c>
      <c r="I263" s="78"/>
    </row>
    <row r="264" spans="2:9" s="156" customFormat="1" ht="12">
      <c r="B264" s="153"/>
      <c r="C264" s="155" t="s">
        <v>1291</v>
      </c>
      <c r="D264" s="155" t="s">
        <v>1280</v>
      </c>
      <c r="E264" s="154">
        <v>3</v>
      </c>
      <c r="F264" s="154">
        <v>31.7079</v>
      </c>
      <c r="I264" s="78"/>
    </row>
    <row r="265" spans="2:9" s="156" customFormat="1" ht="12">
      <c r="B265" s="153"/>
      <c r="C265" s="155" t="s">
        <v>1345</v>
      </c>
      <c r="D265" s="155" t="s">
        <v>1250</v>
      </c>
      <c r="E265" s="154">
        <v>1</v>
      </c>
      <c r="F265" s="154">
        <v>19.99935</v>
      </c>
      <c r="I265" s="78"/>
    </row>
    <row r="266" spans="2:9" s="156" customFormat="1" ht="12">
      <c r="B266" s="153"/>
      <c r="C266" s="155" t="s">
        <v>1345</v>
      </c>
      <c r="D266" s="155" t="s">
        <v>1262</v>
      </c>
      <c r="E266" s="154">
        <v>1</v>
      </c>
      <c r="F266" s="154">
        <v>26.46</v>
      </c>
      <c r="I266" s="78"/>
    </row>
    <row r="267" spans="2:9" s="156" customFormat="1" ht="12">
      <c r="B267" s="153"/>
      <c r="C267" s="155" t="s">
        <v>1303</v>
      </c>
      <c r="D267" s="155" t="s">
        <v>1264</v>
      </c>
      <c r="E267" s="154">
        <v>5</v>
      </c>
      <c r="F267" s="154">
        <v>68.24159999999999</v>
      </c>
      <c r="I267" s="78"/>
    </row>
    <row r="268" spans="2:9" s="156" customFormat="1" ht="12">
      <c r="B268" s="153"/>
      <c r="C268" s="155" t="s">
        <v>1285</v>
      </c>
      <c r="D268" s="155" t="s">
        <v>1250</v>
      </c>
      <c r="E268" s="154">
        <v>5</v>
      </c>
      <c r="F268" s="154">
        <v>107.9505</v>
      </c>
      <c r="I268" s="78"/>
    </row>
    <row r="269" spans="2:9" s="156" customFormat="1" ht="12">
      <c r="B269" s="153"/>
      <c r="C269" s="155" t="s">
        <v>1285</v>
      </c>
      <c r="D269" s="155" t="s">
        <v>1264</v>
      </c>
      <c r="E269" s="154">
        <v>1</v>
      </c>
      <c r="F269" s="154">
        <v>13.35915</v>
      </c>
      <c r="I269" s="78"/>
    </row>
    <row r="270" spans="2:9" s="156" customFormat="1" ht="12">
      <c r="B270" s="153"/>
      <c r="C270" s="155" t="s">
        <v>1285</v>
      </c>
      <c r="D270" s="155" t="s">
        <v>1251</v>
      </c>
      <c r="E270" s="154">
        <v>1</v>
      </c>
      <c r="F270" s="154">
        <v>8.624699999999999</v>
      </c>
      <c r="I270" s="78"/>
    </row>
    <row r="271" spans="2:9" s="156" customFormat="1" ht="12">
      <c r="B271" s="153"/>
      <c r="C271" s="155" t="s">
        <v>1293</v>
      </c>
      <c r="D271" s="155" t="s">
        <v>1250</v>
      </c>
      <c r="E271" s="154">
        <v>1</v>
      </c>
      <c r="F271" s="154">
        <v>19.60875</v>
      </c>
      <c r="I271" s="78"/>
    </row>
    <row r="272" spans="2:9" s="156" customFormat="1" ht="12">
      <c r="B272" s="153"/>
      <c r="C272" s="155" t="s">
        <v>1292</v>
      </c>
      <c r="D272" s="155" t="s">
        <v>1280</v>
      </c>
      <c r="E272" s="154">
        <v>4</v>
      </c>
      <c r="F272" s="154">
        <v>32.51745</v>
      </c>
      <c r="I272" s="78"/>
    </row>
    <row r="273" spans="2:9" s="156" customFormat="1" ht="12">
      <c r="B273" s="153"/>
      <c r="C273" s="155" t="s">
        <v>1264</v>
      </c>
      <c r="D273" s="155" t="s">
        <v>1315</v>
      </c>
      <c r="E273" s="154">
        <v>1</v>
      </c>
      <c r="F273" s="154">
        <v>6.80085</v>
      </c>
      <c r="I273" s="78"/>
    </row>
    <row r="274" spans="2:9" s="156" customFormat="1" ht="12">
      <c r="B274" s="153"/>
      <c r="C274" s="155" t="s">
        <v>1264</v>
      </c>
      <c r="D274" s="155" t="s">
        <v>1325</v>
      </c>
      <c r="E274" s="154">
        <v>1</v>
      </c>
      <c r="F274" s="154">
        <v>20.43405</v>
      </c>
      <c r="I274" s="78"/>
    </row>
    <row r="275" spans="2:9" s="156" customFormat="1" ht="12">
      <c r="B275" s="153"/>
      <c r="C275" s="155" t="s">
        <v>1264</v>
      </c>
      <c r="D275" s="155" t="s">
        <v>1260</v>
      </c>
      <c r="E275" s="154">
        <v>1</v>
      </c>
      <c r="F275" s="154">
        <v>7.00245</v>
      </c>
      <c r="I275" s="78"/>
    </row>
    <row r="276" spans="2:9" s="156" customFormat="1" ht="12">
      <c r="B276" s="153"/>
      <c r="C276" s="155" t="s">
        <v>1264</v>
      </c>
      <c r="D276" s="155" t="s">
        <v>1250</v>
      </c>
      <c r="E276" s="154">
        <v>2</v>
      </c>
      <c r="F276" s="154">
        <v>29.3643</v>
      </c>
      <c r="I276" s="78"/>
    </row>
    <row r="277" spans="2:9" s="156" customFormat="1" ht="12">
      <c r="B277" s="153"/>
      <c r="C277" s="155" t="s">
        <v>1264</v>
      </c>
      <c r="D277" s="155" t="s">
        <v>1259</v>
      </c>
      <c r="E277" s="154">
        <v>1</v>
      </c>
      <c r="F277" s="154">
        <v>12.38895</v>
      </c>
      <c r="I277" s="78"/>
    </row>
    <row r="278" spans="2:9" s="156" customFormat="1" ht="12">
      <c r="B278" s="153"/>
      <c r="C278" s="155" t="s">
        <v>1264</v>
      </c>
      <c r="D278" s="155" t="s">
        <v>1253</v>
      </c>
      <c r="E278" s="154">
        <v>1</v>
      </c>
      <c r="F278" s="154">
        <v>15.75</v>
      </c>
      <c r="I278" s="78"/>
    </row>
    <row r="279" spans="2:9" s="156" customFormat="1" ht="12">
      <c r="B279" s="153"/>
      <c r="C279" s="155" t="s">
        <v>1264</v>
      </c>
      <c r="D279" s="155" t="s">
        <v>1255</v>
      </c>
      <c r="E279" s="154">
        <v>1</v>
      </c>
      <c r="F279" s="154">
        <v>14.61285</v>
      </c>
      <c r="I279" s="78"/>
    </row>
    <row r="280" spans="2:9" s="156" customFormat="1" ht="12">
      <c r="B280" s="153"/>
      <c r="C280" s="155" t="s">
        <v>1264</v>
      </c>
      <c r="D280" s="155" t="s">
        <v>1272</v>
      </c>
      <c r="E280" s="154">
        <v>2</v>
      </c>
      <c r="F280" s="154">
        <v>39.901050000000005</v>
      </c>
      <c r="I280" s="78"/>
    </row>
    <row r="281" spans="2:9" s="156" customFormat="1" ht="12">
      <c r="B281" s="153"/>
      <c r="C281" s="155" t="s">
        <v>1264</v>
      </c>
      <c r="D281" s="155" t="s">
        <v>1345</v>
      </c>
      <c r="E281" s="154">
        <v>1</v>
      </c>
      <c r="F281" s="154">
        <v>8.68455</v>
      </c>
      <c r="I281" s="78"/>
    </row>
    <row r="282" spans="2:9" s="156" customFormat="1" ht="12">
      <c r="B282" s="153"/>
      <c r="C282" s="155" t="s">
        <v>1264</v>
      </c>
      <c r="D282" s="155" t="s">
        <v>1303</v>
      </c>
      <c r="E282" s="154">
        <v>4</v>
      </c>
      <c r="F282" s="154">
        <v>53.16885</v>
      </c>
      <c r="I282" s="78"/>
    </row>
    <row r="283" spans="2:9" s="156" customFormat="1" ht="12">
      <c r="B283" s="153"/>
      <c r="C283" s="155" t="s">
        <v>1264</v>
      </c>
      <c r="D283" s="155" t="s">
        <v>1285</v>
      </c>
      <c r="E283" s="154">
        <v>1</v>
      </c>
      <c r="F283" s="154">
        <v>8.0136</v>
      </c>
      <c r="I283" s="78"/>
    </row>
    <row r="284" spans="2:9" s="156" customFormat="1" ht="12">
      <c r="B284" s="153"/>
      <c r="C284" s="155" t="s">
        <v>1264</v>
      </c>
      <c r="D284" s="155" t="s">
        <v>1262</v>
      </c>
      <c r="E284" s="154">
        <v>13</v>
      </c>
      <c r="F284" s="154">
        <v>354.06315</v>
      </c>
      <c r="I284" s="78"/>
    </row>
    <row r="285" spans="2:9" s="156" customFormat="1" ht="12">
      <c r="B285" s="153"/>
      <c r="C285" s="155" t="s">
        <v>1264</v>
      </c>
      <c r="D285" s="155" t="s">
        <v>1269</v>
      </c>
      <c r="E285" s="154">
        <v>11</v>
      </c>
      <c r="F285" s="154">
        <v>305.09954999999997</v>
      </c>
      <c r="I285" s="78"/>
    </row>
    <row r="286" spans="2:9" s="156" customFormat="1" ht="12">
      <c r="B286" s="153"/>
      <c r="C286" s="155" t="s">
        <v>1264</v>
      </c>
      <c r="D286" s="155" t="s">
        <v>1294</v>
      </c>
      <c r="E286" s="154">
        <v>4</v>
      </c>
      <c r="F286" s="154">
        <v>86.39505</v>
      </c>
      <c r="I286" s="78"/>
    </row>
    <row r="287" spans="2:9" s="156" customFormat="1" ht="12">
      <c r="B287" s="153"/>
      <c r="C287" s="155" t="s">
        <v>1264</v>
      </c>
      <c r="D287" s="155" t="s">
        <v>1280</v>
      </c>
      <c r="E287" s="154">
        <v>4</v>
      </c>
      <c r="F287" s="154">
        <v>52.64595</v>
      </c>
      <c r="I287" s="78"/>
    </row>
    <row r="288" spans="2:9" s="156" customFormat="1" ht="12">
      <c r="B288" s="153"/>
      <c r="C288" s="155" t="s">
        <v>1264</v>
      </c>
      <c r="D288" s="155" t="s">
        <v>1300</v>
      </c>
      <c r="E288" s="154">
        <v>1</v>
      </c>
      <c r="F288" s="154">
        <v>21.722399999999997</v>
      </c>
      <c r="I288" s="78"/>
    </row>
    <row r="289" spans="2:9" s="156" customFormat="1" ht="12">
      <c r="B289" s="153"/>
      <c r="C289" s="155" t="s">
        <v>1264</v>
      </c>
      <c r="D289" s="155" t="s">
        <v>1277</v>
      </c>
      <c r="E289" s="154">
        <v>1</v>
      </c>
      <c r="F289" s="154">
        <v>26.0001</v>
      </c>
      <c r="I289" s="78"/>
    </row>
    <row r="290" spans="2:9" s="156" customFormat="1" ht="12">
      <c r="B290" s="153"/>
      <c r="C290" s="155" t="s">
        <v>1304</v>
      </c>
      <c r="D290" s="155" t="s">
        <v>1300</v>
      </c>
      <c r="E290" s="154">
        <v>1</v>
      </c>
      <c r="F290" s="154">
        <v>21.94605</v>
      </c>
      <c r="I290" s="78"/>
    </row>
    <row r="291" spans="2:9" s="156" customFormat="1" ht="12">
      <c r="B291" s="153"/>
      <c r="C291" s="155" t="s">
        <v>1288</v>
      </c>
      <c r="D291" s="155" t="s">
        <v>1285</v>
      </c>
      <c r="E291" s="154">
        <v>7</v>
      </c>
      <c r="F291" s="154">
        <v>60.1083</v>
      </c>
      <c r="I291" s="78"/>
    </row>
    <row r="292" spans="2:9" s="156" customFormat="1" ht="12">
      <c r="B292" s="153"/>
      <c r="C292" s="155" t="s">
        <v>1305</v>
      </c>
      <c r="D292" s="155" t="s">
        <v>1287</v>
      </c>
      <c r="E292" s="154">
        <v>1</v>
      </c>
      <c r="F292" s="154">
        <v>12.096</v>
      </c>
      <c r="I292" s="78"/>
    </row>
    <row r="293" spans="2:9" s="156" customFormat="1" ht="12">
      <c r="B293" s="153"/>
      <c r="C293" s="155" t="s">
        <v>1278</v>
      </c>
      <c r="D293" s="155" t="s">
        <v>1324</v>
      </c>
      <c r="E293" s="154">
        <v>1</v>
      </c>
      <c r="F293" s="154">
        <v>28.5201</v>
      </c>
      <c r="I293" s="78"/>
    </row>
    <row r="294" spans="2:9" s="156" customFormat="1" ht="12">
      <c r="B294" s="153"/>
      <c r="C294" s="155" t="s">
        <v>1278</v>
      </c>
      <c r="D294" s="155" t="s">
        <v>1325</v>
      </c>
      <c r="E294" s="154">
        <v>1</v>
      </c>
      <c r="F294" s="154">
        <v>35.922599999999996</v>
      </c>
      <c r="I294" s="78"/>
    </row>
    <row r="295" spans="2:9" s="156" customFormat="1" ht="12">
      <c r="B295" s="153"/>
      <c r="C295" s="155" t="s">
        <v>1278</v>
      </c>
      <c r="D295" s="155" t="s">
        <v>1326</v>
      </c>
      <c r="E295" s="154">
        <v>1</v>
      </c>
      <c r="F295" s="154">
        <v>30.8952</v>
      </c>
      <c r="I295" s="78"/>
    </row>
    <row r="296" spans="2:9" s="156" customFormat="1" ht="12">
      <c r="B296" s="153"/>
      <c r="C296" s="155" t="s">
        <v>1278</v>
      </c>
      <c r="D296" s="155" t="s">
        <v>1264</v>
      </c>
      <c r="E296" s="154">
        <v>1</v>
      </c>
      <c r="F296" s="154">
        <v>25.515</v>
      </c>
      <c r="I296" s="78"/>
    </row>
    <row r="297" spans="2:9" s="156" customFormat="1" ht="12">
      <c r="B297" s="153"/>
      <c r="C297" s="155" t="s">
        <v>1346</v>
      </c>
      <c r="D297" s="155" t="s">
        <v>1258</v>
      </c>
      <c r="E297" s="154">
        <v>21</v>
      </c>
      <c r="F297" s="154">
        <v>472.92525</v>
      </c>
      <c r="I297" s="78"/>
    </row>
    <row r="298" spans="2:9" s="156" customFormat="1" ht="12">
      <c r="B298" s="153"/>
      <c r="C298" s="155" t="s">
        <v>1346</v>
      </c>
      <c r="D298" s="155" t="s">
        <v>1255</v>
      </c>
      <c r="E298" s="154">
        <v>21</v>
      </c>
      <c r="F298" s="154">
        <v>554.6488499999998</v>
      </c>
      <c r="I298" s="78"/>
    </row>
    <row r="299" spans="2:9" s="156" customFormat="1" ht="12">
      <c r="B299" s="153"/>
      <c r="C299" s="155" t="s">
        <v>1346</v>
      </c>
      <c r="D299" s="155" t="s">
        <v>1275</v>
      </c>
      <c r="E299" s="154">
        <v>1</v>
      </c>
      <c r="F299" s="154">
        <v>8.68455</v>
      </c>
      <c r="I299" s="78"/>
    </row>
    <row r="300" spans="2:9" s="156" customFormat="1" ht="12">
      <c r="B300" s="153"/>
      <c r="C300" s="155" t="s">
        <v>1262</v>
      </c>
      <c r="D300" s="155" t="s">
        <v>1250</v>
      </c>
      <c r="E300" s="154">
        <v>164</v>
      </c>
      <c r="F300" s="154">
        <v>4133.1969</v>
      </c>
      <c r="I300" s="78"/>
    </row>
    <row r="301" spans="2:9" s="156" customFormat="1" ht="12">
      <c r="B301" s="153"/>
      <c r="C301" s="155" t="s">
        <v>1262</v>
      </c>
      <c r="D301" s="155" t="s">
        <v>1345</v>
      </c>
      <c r="E301" s="154">
        <v>1</v>
      </c>
      <c r="F301" s="154">
        <v>26.236349999999998</v>
      </c>
      <c r="I301" s="78"/>
    </row>
    <row r="302" spans="2:9" s="156" customFormat="1" ht="12">
      <c r="B302" s="153"/>
      <c r="C302" s="155" t="s">
        <v>1262</v>
      </c>
      <c r="D302" s="155" t="s">
        <v>1264</v>
      </c>
      <c r="E302" s="154">
        <v>14</v>
      </c>
      <c r="F302" s="154">
        <v>414.24075</v>
      </c>
      <c r="I302" s="78"/>
    </row>
    <row r="303" spans="2:9" s="156" customFormat="1" ht="12">
      <c r="B303" s="153"/>
      <c r="C303" s="155" t="s">
        <v>1262</v>
      </c>
      <c r="D303" s="155" t="s">
        <v>1257</v>
      </c>
      <c r="E303" s="154">
        <v>2</v>
      </c>
      <c r="F303" s="154">
        <v>8.11125</v>
      </c>
      <c r="I303" s="78"/>
    </row>
    <row r="304" spans="2:9" s="156" customFormat="1" ht="12">
      <c r="B304" s="153"/>
      <c r="C304" s="155" t="s">
        <v>1262</v>
      </c>
      <c r="D304" s="155" t="s">
        <v>1348</v>
      </c>
      <c r="E304" s="154">
        <v>1</v>
      </c>
      <c r="F304" s="154">
        <v>3.78</v>
      </c>
      <c r="I304" s="78"/>
    </row>
    <row r="305" spans="2:9" s="156" customFormat="1" ht="12">
      <c r="B305" s="153"/>
      <c r="C305" s="155" t="s">
        <v>1271</v>
      </c>
      <c r="D305" s="155" t="s">
        <v>1250</v>
      </c>
      <c r="E305" s="154">
        <v>22</v>
      </c>
      <c r="F305" s="154">
        <v>442.54035</v>
      </c>
      <c r="I305" s="78"/>
    </row>
    <row r="306" spans="2:9" s="156" customFormat="1" ht="12">
      <c r="B306" s="153"/>
      <c r="C306" s="155" t="s">
        <v>1347</v>
      </c>
      <c r="D306" s="155" t="s">
        <v>1319</v>
      </c>
      <c r="E306" s="154">
        <v>1</v>
      </c>
      <c r="F306" s="154">
        <v>31.815</v>
      </c>
      <c r="I306" s="78"/>
    </row>
    <row r="307" spans="2:9" s="156" customFormat="1" ht="12">
      <c r="B307" s="153"/>
      <c r="C307" s="155" t="s">
        <v>1347</v>
      </c>
      <c r="D307" s="155" t="s">
        <v>1321</v>
      </c>
      <c r="E307" s="154">
        <v>1</v>
      </c>
      <c r="F307" s="154">
        <v>31.8213</v>
      </c>
      <c r="I307" s="78"/>
    </row>
    <row r="308" spans="2:9" s="156" customFormat="1" ht="12">
      <c r="B308" s="153"/>
      <c r="C308" s="155" t="s">
        <v>1347</v>
      </c>
      <c r="D308" s="155" t="s">
        <v>1323</v>
      </c>
      <c r="E308" s="154">
        <v>1</v>
      </c>
      <c r="F308" s="154">
        <v>30.96765</v>
      </c>
      <c r="I308" s="78"/>
    </row>
    <row r="309" spans="2:9" s="156" customFormat="1" ht="12">
      <c r="B309" s="153"/>
      <c r="C309" s="155" t="s">
        <v>1269</v>
      </c>
      <c r="D309" s="155" t="s">
        <v>1261</v>
      </c>
      <c r="E309" s="154">
        <v>1</v>
      </c>
      <c r="F309" s="154">
        <v>24.47865</v>
      </c>
      <c r="I309" s="78"/>
    </row>
    <row r="310" spans="2:9" s="156" customFormat="1" ht="12">
      <c r="B310" s="153"/>
      <c r="C310" s="155" t="s">
        <v>1269</v>
      </c>
      <c r="D310" s="155" t="s">
        <v>1317</v>
      </c>
      <c r="E310" s="154">
        <v>26</v>
      </c>
      <c r="F310" s="154">
        <v>787.4999999999999</v>
      </c>
      <c r="I310" s="78"/>
    </row>
    <row r="311" spans="2:9" s="156" customFormat="1" ht="12">
      <c r="B311" s="153"/>
      <c r="C311" s="155" t="s">
        <v>1269</v>
      </c>
      <c r="D311" s="155" t="s">
        <v>1318</v>
      </c>
      <c r="E311" s="154">
        <v>1</v>
      </c>
      <c r="F311" s="154">
        <v>34.375949999999996</v>
      </c>
      <c r="I311" s="78"/>
    </row>
    <row r="312" spans="2:9" s="156" customFormat="1" ht="12">
      <c r="B312" s="153"/>
      <c r="C312" s="155" t="s">
        <v>1269</v>
      </c>
      <c r="D312" s="155" t="s">
        <v>1324</v>
      </c>
      <c r="E312" s="154">
        <v>1</v>
      </c>
      <c r="F312" s="154">
        <v>31.248</v>
      </c>
      <c r="I312" s="78"/>
    </row>
    <row r="313" spans="2:9" s="156" customFormat="1" ht="12">
      <c r="B313" s="153"/>
      <c r="C313" s="155" t="s">
        <v>1269</v>
      </c>
      <c r="D313" s="155" t="s">
        <v>1325</v>
      </c>
      <c r="E313" s="154">
        <v>1</v>
      </c>
      <c r="F313" s="154">
        <v>40.03335</v>
      </c>
      <c r="I313" s="78"/>
    </row>
    <row r="314" spans="2:9" s="156" customFormat="1" ht="12">
      <c r="B314" s="153"/>
      <c r="C314" s="155" t="s">
        <v>1269</v>
      </c>
      <c r="D314" s="155" t="s">
        <v>1326</v>
      </c>
      <c r="E314" s="154">
        <v>1</v>
      </c>
      <c r="F314" s="154">
        <v>33.7365</v>
      </c>
      <c r="I314" s="78"/>
    </row>
    <row r="315" spans="2:9" s="156" customFormat="1" ht="12">
      <c r="B315" s="153"/>
      <c r="C315" s="155" t="s">
        <v>1269</v>
      </c>
      <c r="D315" s="155" t="s">
        <v>1249</v>
      </c>
      <c r="E315" s="154">
        <v>1</v>
      </c>
      <c r="F315" s="154">
        <v>36.5085</v>
      </c>
      <c r="I315" s="78"/>
    </row>
    <row r="316" spans="2:9" s="156" customFormat="1" ht="12">
      <c r="B316" s="153"/>
      <c r="C316" s="155" t="s">
        <v>1269</v>
      </c>
      <c r="D316" s="155" t="s">
        <v>1284</v>
      </c>
      <c r="E316" s="154">
        <v>1</v>
      </c>
      <c r="F316" s="154">
        <v>31.52835</v>
      </c>
      <c r="I316" s="78"/>
    </row>
    <row r="317" spans="2:9" s="156" customFormat="1" ht="12">
      <c r="B317" s="153"/>
      <c r="C317" s="155" t="s">
        <v>1269</v>
      </c>
      <c r="D317" s="155" t="s">
        <v>1329</v>
      </c>
      <c r="E317" s="154">
        <v>4</v>
      </c>
      <c r="F317" s="154">
        <v>136.97459999999998</v>
      </c>
      <c r="I317" s="78"/>
    </row>
    <row r="318" spans="2:9" s="156" customFormat="1" ht="12">
      <c r="B318" s="153"/>
      <c r="C318" s="155" t="s">
        <v>1269</v>
      </c>
      <c r="D318" s="155" t="s">
        <v>1250</v>
      </c>
      <c r="E318" s="154">
        <v>61</v>
      </c>
      <c r="F318" s="154">
        <v>1528.9092</v>
      </c>
      <c r="I318" s="78"/>
    </row>
    <row r="319" spans="2:9" s="156" customFormat="1" ht="12">
      <c r="B319" s="153"/>
      <c r="C319" s="155" t="s">
        <v>1269</v>
      </c>
      <c r="D319" s="155" t="s">
        <v>1286</v>
      </c>
      <c r="E319" s="154">
        <v>20</v>
      </c>
      <c r="F319" s="154">
        <v>587.223</v>
      </c>
      <c r="I319" s="78"/>
    </row>
    <row r="320" spans="2:9" s="156" customFormat="1" ht="12">
      <c r="B320" s="153"/>
      <c r="C320" s="155" t="s">
        <v>1269</v>
      </c>
      <c r="D320" s="155" t="s">
        <v>1258</v>
      </c>
      <c r="E320" s="154">
        <v>18</v>
      </c>
      <c r="F320" s="154">
        <v>498.1914</v>
      </c>
      <c r="I320" s="78"/>
    </row>
    <row r="321" spans="2:9" s="156" customFormat="1" ht="12">
      <c r="B321" s="153"/>
      <c r="C321" s="155" t="s">
        <v>1269</v>
      </c>
      <c r="D321" s="155" t="s">
        <v>1334</v>
      </c>
      <c r="E321" s="154">
        <v>8</v>
      </c>
      <c r="F321" s="154">
        <v>239.59215</v>
      </c>
      <c r="I321" s="78"/>
    </row>
    <row r="322" spans="2:9" s="156" customFormat="1" ht="12">
      <c r="B322" s="153"/>
      <c r="C322" s="155" t="s">
        <v>1269</v>
      </c>
      <c r="D322" s="155" t="s">
        <v>1336</v>
      </c>
      <c r="E322" s="154">
        <v>7</v>
      </c>
      <c r="F322" s="154">
        <v>251.93069999999997</v>
      </c>
      <c r="I322" s="78"/>
    </row>
    <row r="323" spans="2:9" s="156" customFormat="1" ht="12">
      <c r="B323" s="153"/>
      <c r="C323" s="155" t="s">
        <v>1269</v>
      </c>
      <c r="D323" s="155" t="s">
        <v>1337</v>
      </c>
      <c r="E323" s="154">
        <v>6</v>
      </c>
      <c r="F323" s="154">
        <v>222.75854999999999</v>
      </c>
      <c r="I323" s="78"/>
    </row>
    <row r="324" spans="2:9" s="156" customFormat="1" ht="12">
      <c r="B324" s="153"/>
      <c r="C324" s="155" t="s">
        <v>1269</v>
      </c>
      <c r="D324" s="155" t="s">
        <v>1338</v>
      </c>
      <c r="E324" s="154">
        <v>8</v>
      </c>
      <c r="F324" s="154">
        <v>287.56980000000004</v>
      </c>
      <c r="I324" s="78"/>
    </row>
    <row r="325" spans="2:9" s="156" customFormat="1" ht="12">
      <c r="B325" s="153"/>
      <c r="C325" s="155" t="s">
        <v>1269</v>
      </c>
      <c r="D325" s="155" t="s">
        <v>1255</v>
      </c>
      <c r="E325" s="154">
        <v>9</v>
      </c>
      <c r="F325" s="154">
        <v>285.7932</v>
      </c>
      <c r="I325" s="78"/>
    </row>
    <row r="326" spans="2:9" s="156" customFormat="1" ht="12">
      <c r="B326" s="153"/>
      <c r="C326" s="155" t="s">
        <v>1269</v>
      </c>
      <c r="D326" s="155" t="s">
        <v>1264</v>
      </c>
      <c r="E326" s="154">
        <v>10</v>
      </c>
      <c r="F326" s="154">
        <v>292.03020000000004</v>
      </c>
      <c r="I326" s="78"/>
    </row>
    <row r="327" spans="2:9" s="156" customFormat="1" ht="12">
      <c r="B327" s="153"/>
      <c r="C327" s="155" t="s">
        <v>1269</v>
      </c>
      <c r="D327" s="155" t="s">
        <v>1278</v>
      </c>
      <c r="E327" s="154">
        <v>1</v>
      </c>
      <c r="F327" s="154">
        <v>10.023299999999999</v>
      </c>
      <c r="I327" s="78"/>
    </row>
    <row r="328" spans="2:9" s="156" customFormat="1" ht="12">
      <c r="B328" s="153"/>
      <c r="C328" s="155" t="s">
        <v>1269</v>
      </c>
      <c r="D328" s="155" t="s">
        <v>1257</v>
      </c>
      <c r="E328" s="154">
        <v>27</v>
      </c>
      <c r="F328" s="154">
        <v>164.304</v>
      </c>
      <c r="I328" s="78"/>
    </row>
    <row r="329" spans="2:9" s="156" customFormat="1" ht="12">
      <c r="B329" s="153"/>
      <c r="C329" s="155" t="s">
        <v>1294</v>
      </c>
      <c r="D329" s="155" t="s">
        <v>1250</v>
      </c>
      <c r="E329" s="154">
        <v>19</v>
      </c>
      <c r="F329" s="154">
        <v>437.12865</v>
      </c>
      <c r="I329" s="78"/>
    </row>
    <row r="330" spans="2:9" s="156" customFormat="1" ht="12">
      <c r="B330" s="153"/>
      <c r="C330" s="155" t="s">
        <v>1294</v>
      </c>
      <c r="D330" s="155" t="s">
        <v>1264</v>
      </c>
      <c r="E330" s="154">
        <v>4</v>
      </c>
      <c r="F330" s="154">
        <v>97.98074999999999</v>
      </c>
      <c r="I330" s="78"/>
    </row>
    <row r="331" spans="2:9" s="156" customFormat="1" ht="12">
      <c r="B331" s="153"/>
      <c r="C331" s="155" t="s">
        <v>1257</v>
      </c>
      <c r="D331" s="155" t="s">
        <v>1356</v>
      </c>
      <c r="E331" s="154">
        <v>1</v>
      </c>
      <c r="F331" s="154">
        <v>23.184</v>
      </c>
      <c r="I331" s="78"/>
    </row>
    <row r="332" spans="2:9" s="156" customFormat="1" ht="12">
      <c r="B332" s="153"/>
      <c r="C332" s="155" t="s">
        <v>1257</v>
      </c>
      <c r="D332" s="155" t="s">
        <v>1317</v>
      </c>
      <c r="E332" s="154">
        <v>27</v>
      </c>
      <c r="F332" s="154">
        <v>802.6892999999998</v>
      </c>
      <c r="I332" s="78"/>
    </row>
    <row r="333" spans="2:9" s="156" customFormat="1" ht="12">
      <c r="B333" s="153"/>
      <c r="C333" s="155" t="s">
        <v>1257</v>
      </c>
      <c r="D333" s="155" t="s">
        <v>1318</v>
      </c>
      <c r="E333" s="154">
        <v>15</v>
      </c>
      <c r="F333" s="154">
        <v>498.7993499999999</v>
      </c>
      <c r="I333" s="78"/>
    </row>
    <row r="334" spans="2:9" s="156" customFormat="1" ht="12">
      <c r="B334" s="153"/>
      <c r="C334" s="155" t="s">
        <v>1257</v>
      </c>
      <c r="D334" s="155" t="s">
        <v>1319</v>
      </c>
      <c r="E334" s="154">
        <v>14</v>
      </c>
      <c r="F334" s="154">
        <v>478.38734999999997</v>
      </c>
      <c r="I334" s="78"/>
    </row>
    <row r="335" spans="2:9" s="156" customFormat="1" ht="12">
      <c r="B335" s="153"/>
      <c r="C335" s="155" t="s">
        <v>1257</v>
      </c>
      <c r="D335" s="155" t="s">
        <v>1323</v>
      </c>
      <c r="E335" s="154">
        <v>10</v>
      </c>
      <c r="F335" s="154">
        <v>334.38509999999997</v>
      </c>
      <c r="I335" s="78"/>
    </row>
    <row r="336" spans="2:9" s="156" customFormat="1" ht="12">
      <c r="B336" s="153"/>
      <c r="C336" s="155" t="s">
        <v>1257</v>
      </c>
      <c r="D336" s="155" t="s">
        <v>1325</v>
      </c>
      <c r="E336" s="154">
        <v>13</v>
      </c>
      <c r="F336" s="154">
        <v>475.7256</v>
      </c>
      <c r="I336" s="78"/>
    </row>
    <row r="337" spans="2:9" s="156" customFormat="1" ht="12">
      <c r="B337" s="153"/>
      <c r="C337" s="155" t="s">
        <v>1257</v>
      </c>
      <c r="D337" s="155" t="s">
        <v>1284</v>
      </c>
      <c r="E337" s="154">
        <v>5</v>
      </c>
      <c r="F337" s="154">
        <v>163.67085</v>
      </c>
      <c r="I337" s="78"/>
    </row>
    <row r="338" spans="2:9" s="156" customFormat="1" ht="12">
      <c r="B338" s="153"/>
      <c r="C338" s="155" t="s">
        <v>1257</v>
      </c>
      <c r="D338" s="155" t="s">
        <v>1328</v>
      </c>
      <c r="E338" s="154">
        <v>14</v>
      </c>
      <c r="F338" s="154">
        <v>431.09324999999995</v>
      </c>
      <c r="I338" s="78"/>
    </row>
    <row r="339" spans="2:9" s="156" customFormat="1" ht="12">
      <c r="B339" s="153"/>
      <c r="C339" s="155" t="s">
        <v>1257</v>
      </c>
      <c r="D339" s="155" t="s">
        <v>1329</v>
      </c>
      <c r="E339" s="154">
        <v>4</v>
      </c>
      <c r="F339" s="154">
        <v>141.91065</v>
      </c>
      <c r="I339" s="78"/>
    </row>
    <row r="340" spans="2:9" s="156" customFormat="1" ht="12">
      <c r="B340" s="153"/>
      <c r="C340" s="155" t="s">
        <v>1257</v>
      </c>
      <c r="D340" s="155" t="s">
        <v>1254</v>
      </c>
      <c r="E340" s="154">
        <v>1</v>
      </c>
      <c r="F340" s="154">
        <v>18.7866</v>
      </c>
      <c r="I340" s="78"/>
    </row>
    <row r="341" spans="2:9" s="156" customFormat="1" ht="12">
      <c r="B341" s="153"/>
      <c r="C341" s="155" t="s">
        <v>1257</v>
      </c>
      <c r="D341" s="155" t="s">
        <v>1250</v>
      </c>
      <c r="E341" s="154">
        <v>5</v>
      </c>
      <c r="F341" s="154">
        <v>120.76469999999999</v>
      </c>
      <c r="I341" s="78"/>
    </row>
    <row r="342" spans="2:9" s="156" customFormat="1" ht="12">
      <c r="B342" s="153"/>
      <c r="C342" s="155" t="s">
        <v>1257</v>
      </c>
      <c r="D342" s="155" t="s">
        <v>1286</v>
      </c>
      <c r="E342" s="154">
        <v>23</v>
      </c>
      <c r="F342" s="154">
        <v>649.4134500000001</v>
      </c>
      <c r="I342" s="78"/>
    </row>
    <row r="343" spans="2:9" s="156" customFormat="1" ht="12">
      <c r="B343" s="153"/>
      <c r="C343" s="155" t="s">
        <v>1257</v>
      </c>
      <c r="D343" s="155" t="s">
        <v>1258</v>
      </c>
      <c r="E343" s="154">
        <v>33</v>
      </c>
      <c r="F343" s="154">
        <v>896.175</v>
      </c>
      <c r="I343" s="78"/>
    </row>
    <row r="344" spans="2:9" s="156" customFormat="1" ht="12">
      <c r="B344" s="153"/>
      <c r="C344" s="155" t="s">
        <v>1257</v>
      </c>
      <c r="D344" s="155" t="s">
        <v>1331</v>
      </c>
      <c r="E344" s="154">
        <v>9</v>
      </c>
      <c r="F344" s="154">
        <v>252.96075</v>
      </c>
      <c r="I344" s="78"/>
    </row>
    <row r="345" spans="2:9" s="156" customFormat="1" ht="12">
      <c r="B345" s="153"/>
      <c r="C345" s="155" t="s">
        <v>1257</v>
      </c>
      <c r="D345" s="155" t="s">
        <v>1259</v>
      </c>
      <c r="E345" s="154">
        <v>3</v>
      </c>
      <c r="F345" s="154">
        <v>49.84875</v>
      </c>
      <c r="I345" s="78"/>
    </row>
    <row r="346" spans="2:9" s="156" customFormat="1" ht="12">
      <c r="B346" s="153"/>
      <c r="C346" s="155" t="s">
        <v>1257</v>
      </c>
      <c r="D346" s="155" t="s">
        <v>1334</v>
      </c>
      <c r="E346" s="154">
        <v>16</v>
      </c>
      <c r="F346" s="154">
        <v>483.5502</v>
      </c>
      <c r="I346" s="78"/>
    </row>
    <row r="347" spans="2:9" s="156" customFormat="1" ht="12">
      <c r="B347" s="153"/>
      <c r="C347" s="155" t="s">
        <v>1257</v>
      </c>
      <c r="D347" s="155" t="s">
        <v>1335</v>
      </c>
      <c r="E347" s="154">
        <v>14</v>
      </c>
      <c r="F347" s="154">
        <v>486.99629999999996</v>
      </c>
      <c r="I347" s="78"/>
    </row>
    <row r="348" spans="2:9" s="156" customFormat="1" ht="12">
      <c r="B348" s="153"/>
      <c r="C348" s="155" t="s">
        <v>1257</v>
      </c>
      <c r="D348" s="155" t="s">
        <v>1336</v>
      </c>
      <c r="E348" s="154">
        <v>1</v>
      </c>
      <c r="F348" s="154">
        <v>37.7181</v>
      </c>
      <c r="I348" s="78"/>
    </row>
    <row r="349" spans="2:9" s="156" customFormat="1" ht="12">
      <c r="B349" s="153"/>
      <c r="C349" s="155" t="s">
        <v>1257</v>
      </c>
      <c r="D349" s="155" t="s">
        <v>1337</v>
      </c>
      <c r="E349" s="154">
        <v>8</v>
      </c>
      <c r="F349" s="154">
        <v>291.0852</v>
      </c>
      <c r="I349" s="78"/>
    </row>
    <row r="350" spans="2:9" s="156" customFormat="1" ht="12">
      <c r="B350" s="153"/>
      <c r="C350" s="155" t="s">
        <v>1257</v>
      </c>
      <c r="D350" s="155" t="s">
        <v>1338</v>
      </c>
      <c r="E350" s="154">
        <v>6</v>
      </c>
      <c r="F350" s="154">
        <v>214.10864999999998</v>
      </c>
      <c r="I350" s="78"/>
    </row>
    <row r="351" spans="2:9" s="156" customFormat="1" ht="12">
      <c r="B351" s="153"/>
      <c r="C351" s="155" t="s">
        <v>1257</v>
      </c>
      <c r="D351" s="155" t="s">
        <v>1339</v>
      </c>
      <c r="E351" s="154">
        <v>5</v>
      </c>
      <c r="F351" s="154">
        <v>187.5951</v>
      </c>
      <c r="I351" s="78"/>
    </row>
    <row r="352" spans="2:9" s="156" customFormat="1" ht="12">
      <c r="B352" s="153"/>
      <c r="C352" s="155" t="s">
        <v>1257</v>
      </c>
      <c r="D352" s="155" t="s">
        <v>1255</v>
      </c>
      <c r="E352" s="154">
        <v>24</v>
      </c>
      <c r="F352" s="154">
        <v>729.9589500000002</v>
      </c>
      <c r="I352" s="78"/>
    </row>
    <row r="353" spans="2:9" s="156" customFormat="1" ht="12">
      <c r="B353" s="153"/>
      <c r="C353" s="155" t="s">
        <v>1257</v>
      </c>
      <c r="D353" s="155" t="s">
        <v>1340</v>
      </c>
      <c r="E353" s="154">
        <v>7</v>
      </c>
      <c r="F353" s="154">
        <v>225.1431</v>
      </c>
      <c r="I353" s="78"/>
    </row>
    <row r="354" spans="2:9" s="156" customFormat="1" ht="12">
      <c r="B354" s="153"/>
      <c r="C354" s="155" t="s">
        <v>1257</v>
      </c>
      <c r="D354" s="155" t="s">
        <v>1341</v>
      </c>
      <c r="E354" s="154">
        <v>7</v>
      </c>
      <c r="F354" s="154">
        <v>195.7473</v>
      </c>
      <c r="I354" s="78"/>
    </row>
    <row r="355" spans="2:9" s="156" customFormat="1" ht="12">
      <c r="B355" s="153"/>
      <c r="C355" s="155" t="s">
        <v>1257</v>
      </c>
      <c r="D355" s="155" t="s">
        <v>1278</v>
      </c>
      <c r="E355" s="154">
        <v>1</v>
      </c>
      <c r="F355" s="154">
        <v>13.1229</v>
      </c>
      <c r="I355" s="78"/>
    </row>
    <row r="356" spans="2:9" s="156" customFormat="1" ht="12">
      <c r="B356" s="153"/>
      <c r="C356" s="155" t="s">
        <v>1257</v>
      </c>
      <c r="D356" s="155" t="s">
        <v>1269</v>
      </c>
      <c r="E356" s="154">
        <v>26</v>
      </c>
      <c r="F356" s="154">
        <v>158.3883</v>
      </c>
      <c r="I356" s="78"/>
    </row>
    <row r="357" spans="2:9" s="156" customFormat="1" ht="12">
      <c r="B357" s="153"/>
      <c r="C357" s="155" t="s">
        <v>1257</v>
      </c>
      <c r="D357" s="155" t="s">
        <v>1300</v>
      </c>
      <c r="E357" s="154">
        <v>1</v>
      </c>
      <c r="F357" s="154">
        <v>10.621799999999999</v>
      </c>
      <c r="I357" s="78"/>
    </row>
    <row r="358" spans="2:9" s="156" customFormat="1" ht="12">
      <c r="B358" s="153"/>
      <c r="C358" s="155" t="s">
        <v>1348</v>
      </c>
      <c r="D358" s="155" t="s">
        <v>1255</v>
      </c>
      <c r="E358" s="154">
        <v>21</v>
      </c>
      <c r="F358" s="154">
        <v>660.0730499999999</v>
      </c>
      <c r="I358" s="78"/>
    </row>
    <row r="359" spans="2:9" s="156" customFormat="1" ht="12">
      <c r="B359" s="153"/>
      <c r="C359" s="155" t="s">
        <v>1349</v>
      </c>
      <c r="D359" s="155" t="s">
        <v>1250</v>
      </c>
      <c r="E359" s="154">
        <v>6</v>
      </c>
      <c r="F359" s="154">
        <v>110.19014999999999</v>
      </c>
      <c r="I359" s="78"/>
    </row>
    <row r="360" spans="2:9" s="156" customFormat="1" ht="12">
      <c r="B360" s="153"/>
      <c r="C360" s="155" t="s">
        <v>1299</v>
      </c>
      <c r="D360" s="155" t="s">
        <v>1250</v>
      </c>
      <c r="E360" s="154">
        <v>1</v>
      </c>
      <c r="F360" s="154">
        <v>15.504299999999999</v>
      </c>
      <c r="I360" s="78"/>
    </row>
    <row r="361" spans="2:9" s="156" customFormat="1" ht="12">
      <c r="B361" s="153"/>
      <c r="C361" s="155" t="s">
        <v>1267</v>
      </c>
      <c r="D361" s="155" t="s">
        <v>1250</v>
      </c>
      <c r="E361" s="154">
        <v>9</v>
      </c>
      <c r="F361" s="154">
        <v>209.18519999999998</v>
      </c>
      <c r="I361" s="78"/>
    </row>
    <row r="362" spans="2:9" s="156" customFormat="1" ht="12">
      <c r="B362" s="153"/>
      <c r="C362" s="155" t="s">
        <v>1279</v>
      </c>
      <c r="D362" s="155" t="s">
        <v>1250</v>
      </c>
      <c r="E362" s="154">
        <v>6</v>
      </c>
      <c r="F362" s="154">
        <v>154.4634</v>
      </c>
      <c r="I362" s="78"/>
    </row>
    <row r="363" spans="2:9" s="156" customFormat="1" ht="12">
      <c r="B363" s="153"/>
      <c r="C363" s="155" t="s">
        <v>1279</v>
      </c>
      <c r="D363" s="155" t="s">
        <v>1275</v>
      </c>
      <c r="E363" s="154">
        <v>1</v>
      </c>
      <c r="F363" s="154">
        <v>15.0444</v>
      </c>
      <c r="I363" s="78"/>
    </row>
    <row r="364" spans="2:9" s="156" customFormat="1" ht="12">
      <c r="B364" s="153"/>
      <c r="C364" s="155" t="s">
        <v>1280</v>
      </c>
      <c r="D364" s="155" t="s">
        <v>1250</v>
      </c>
      <c r="E364" s="154">
        <v>1</v>
      </c>
      <c r="F364" s="154">
        <v>19.1646</v>
      </c>
      <c r="I364" s="78"/>
    </row>
    <row r="365" spans="2:9" s="156" customFormat="1" ht="12">
      <c r="B365" s="153"/>
      <c r="C365" s="155" t="s">
        <v>1280</v>
      </c>
      <c r="D365" s="155" t="s">
        <v>1291</v>
      </c>
      <c r="E365" s="154">
        <v>3</v>
      </c>
      <c r="F365" s="154">
        <v>31.68585</v>
      </c>
      <c r="I365" s="78"/>
    </row>
    <row r="366" spans="2:9" s="156" customFormat="1" ht="12">
      <c r="B366" s="153"/>
      <c r="C366" s="155" t="s">
        <v>1280</v>
      </c>
      <c r="D366" s="155" t="s">
        <v>1292</v>
      </c>
      <c r="E366" s="154">
        <v>4</v>
      </c>
      <c r="F366" s="154">
        <v>34.234199999999994</v>
      </c>
      <c r="I366" s="78"/>
    </row>
    <row r="367" spans="2:9" s="156" customFormat="1" ht="12">
      <c r="B367" s="153"/>
      <c r="C367" s="155" t="s">
        <v>1280</v>
      </c>
      <c r="D367" s="155" t="s">
        <v>1264</v>
      </c>
      <c r="E367" s="154">
        <v>4</v>
      </c>
      <c r="F367" s="154">
        <v>60.7824</v>
      </c>
      <c r="I367" s="78"/>
    </row>
    <row r="368" spans="2:9" s="156" customFormat="1" ht="12">
      <c r="B368" s="153"/>
      <c r="C368" s="155" t="s">
        <v>1280</v>
      </c>
      <c r="D368" s="155" t="s">
        <v>1305</v>
      </c>
      <c r="E368" s="154">
        <v>1</v>
      </c>
      <c r="F368" s="154">
        <v>14.3829</v>
      </c>
      <c r="I368" s="78"/>
    </row>
    <row r="369" spans="2:9" s="156" customFormat="1" ht="12">
      <c r="B369" s="153"/>
      <c r="C369" s="155" t="s">
        <v>1251</v>
      </c>
      <c r="D369" s="155" t="s">
        <v>1250</v>
      </c>
      <c r="E369" s="154">
        <v>11</v>
      </c>
      <c r="F369" s="154">
        <v>213.98265000000004</v>
      </c>
      <c r="I369" s="78"/>
    </row>
    <row r="370" spans="2:9" s="156" customFormat="1" ht="12">
      <c r="B370" s="153"/>
      <c r="C370" s="155" t="s">
        <v>1350</v>
      </c>
      <c r="D370" s="155" t="s">
        <v>1250</v>
      </c>
      <c r="E370" s="154">
        <v>6</v>
      </c>
      <c r="F370" s="154">
        <v>117.1485</v>
      </c>
      <c r="I370" s="78"/>
    </row>
    <row r="371" spans="2:9" s="156" customFormat="1" ht="12">
      <c r="B371" s="153"/>
      <c r="C371" s="155" t="s">
        <v>1350</v>
      </c>
      <c r="D371" s="155" t="s">
        <v>1267</v>
      </c>
      <c r="E371" s="154">
        <v>1</v>
      </c>
      <c r="F371" s="154">
        <v>9.49095</v>
      </c>
      <c r="I371" s="78"/>
    </row>
    <row r="372" spans="2:9" s="156" customFormat="1" ht="12">
      <c r="B372" s="153"/>
      <c r="C372" s="155" t="s">
        <v>1263</v>
      </c>
      <c r="D372" s="155" t="s">
        <v>1250</v>
      </c>
      <c r="E372" s="154">
        <v>7</v>
      </c>
      <c r="F372" s="154">
        <v>123.94935000000001</v>
      </c>
      <c r="I372" s="78"/>
    </row>
    <row r="373" spans="2:9" s="156" customFormat="1" ht="12">
      <c r="B373" s="153"/>
      <c r="C373" s="155" t="s">
        <v>1263</v>
      </c>
      <c r="D373" s="155" t="s">
        <v>1285</v>
      </c>
      <c r="E373" s="154">
        <v>1</v>
      </c>
      <c r="F373" s="154">
        <v>8.605799999999999</v>
      </c>
      <c r="I373" s="78"/>
    </row>
    <row r="374" spans="2:9" s="156" customFormat="1" ht="12">
      <c r="B374" s="153"/>
      <c r="C374" s="155" t="s">
        <v>1268</v>
      </c>
      <c r="D374" s="155" t="s">
        <v>1250</v>
      </c>
      <c r="E374" s="154">
        <v>6</v>
      </c>
      <c r="F374" s="154">
        <v>130.09184999999997</v>
      </c>
      <c r="I374" s="78"/>
    </row>
    <row r="375" spans="2:9" s="156" customFormat="1" ht="12">
      <c r="B375" s="153"/>
      <c r="C375" s="155" t="s">
        <v>1268</v>
      </c>
      <c r="D375" s="155" t="s">
        <v>1275</v>
      </c>
      <c r="E375" s="154">
        <v>1</v>
      </c>
      <c r="F375" s="154">
        <v>11.592</v>
      </c>
      <c r="I375" s="78"/>
    </row>
    <row r="376" spans="2:9" s="156" customFormat="1" ht="12">
      <c r="B376" s="153"/>
      <c r="C376" s="155" t="s">
        <v>1300</v>
      </c>
      <c r="D376" s="155" t="s">
        <v>1264</v>
      </c>
      <c r="E376" s="154">
        <v>1</v>
      </c>
      <c r="F376" s="154">
        <v>19.835549999999998</v>
      </c>
      <c r="I376" s="78"/>
    </row>
    <row r="377" spans="2:9" s="156" customFormat="1" ht="12">
      <c r="B377" s="153"/>
      <c r="C377" s="155" t="s">
        <v>1300</v>
      </c>
      <c r="D377" s="155" t="s">
        <v>1304</v>
      </c>
      <c r="E377" s="154">
        <v>1</v>
      </c>
      <c r="F377" s="154">
        <v>19.5048</v>
      </c>
      <c r="I377" s="78"/>
    </row>
    <row r="378" spans="2:9" s="156" customFormat="1" ht="12">
      <c r="B378" s="153"/>
      <c r="C378" s="155" t="s">
        <v>1300</v>
      </c>
      <c r="D378" s="155" t="s">
        <v>1257</v>
      </c>
      <c r="E378" s="154">
        <v>1</v>
      </c>
      <c r="F378" s="154">
        <v>10.2564</v>
      </c>
      <c r="I378" s="78"/>
    </row>
    <row r="379" spans="2:9" s="156" customFormat="1" ht="12">
      <c r="B379" s="153"/>
      <c r="C379" s="155" t="s">
        <v>1351</v>
      </c>
      <c r="D379" s="155" t="s">
        <v>1250</v>
      </c>
      <c r="E379" s="154">
        <v>4</v>
      </c>
      <c r="F379" s="154">
        <v>53.776799999999994</v>
      </c>
      <c r="I379" s="78"/>
    </row>
    <row r="380" spans="2:9" s="156" customFormat="1" ht="12">
      <c r="B380" s="153"/>
      <c r="C380" s="155" t="s">
        <v>1252</v>
      </c>
      <c r="D380" s="155" t="s">
        <v>1250</v>
      </c>
      <c r="E380" s="154">
        <v>7</v>
      </c>
      <c r="F380" s="154">
        <v>96.89085</v>
      </c>
      <c r="I380" s="78"/>
    </row>
    <row r="381" spans="2:9" s="156" customFormat="1" ht="12">
      <c r="B381" s="153"/>
      <c r="C381" s="155" t="s">
        <v>1252</v>
      </c>
      <c r="D381" s="155" t="s">
        <v>1351</v>
      </c>
      <c r="E381" s="154">
        <v>1</v>
      </c>
      <c r="F381" s="154">
        <v>4.4604</v>
      </c>
      <c r="I381" s="78"/>
    </row>
    <row r="382" spans="2:9" s="156" customFormat="1" ht="12">
      <c r="B382" s="153"/>
      <c r="C382" s="155" t="s">
        <v>1282</v>
      </c>
      <c r="D382" s="155" t="s">
        <v>1318</v>
      </c>
      <c r="E382" s="154">
        <v>1</v>
      </c>
      <c r="F382" s="154">
        <v>40.751549999999995</v>
      </c>
      <c r="I382" s="78"/>
    </row>
    <row r="383" spans="2:9" s="156" customFormat="1" ht="12">
      <c r="B383" s="153"/>
      <c r="C383" s="155" t="s">
        <v>1282</v>
      </c>
      <c r="D383" s="155" t="s">
        <v>1320</v>
      </c>
      <c r="E383" s="154">
        <v>1</v>
      </c>
      <c r="F383" s="154">
        <v>44.50635</v>
      </c>
      <c r="I383" s="78"/>
    </row>
    <row r="384" spans="2:9" s="156" customFormat="1" ht="12">
      <c r="B384" s="153"/>
      <c r="C384" s="155" t="s">
        <v>1282</v>
      </c>
      <c r="D384" s="155" t="s">
        <v>1324</v>
      </c>
      <c r="E384" s="154">
        <v>1</v>
      </c>
      <c r="F384" s="154">
        <v>43.218</v>
      </c>
      <c r="I384" s="78"/>
    </row>
    <row r="385" spans="2:9" s="156" customFormat="1" ht="12">
      <c r="B385" s="153"/>
      <c r="C385" s="155" t="s">
        <v>1282</v>
      </c>
      <c r="D385" s="155" t="s">
        <v>1326</v>
      </c>
      <c r="E385" s="154">
        <v>1</v>
      </c>
      <c r="F385" s="154">
        <v>39.384449999999994</v>
      </c>
      <c r="I385" s="78"/>
    </row>
    <row r="386" spans="2:9" s="156" customFormat="1" ht="12">
      <c r="B386" s="153"/>
      <c r="C386" s="155" t="s">
        <v>1282</v>
      </c>
      <c r="D386" s="155" t="s">
        <v>1250</v>
      </c>
      <c r="E386" s="154">
        <v>10</v>
      </c>
      <c r="F386" s="154">
        <v>355.28535</v>
      </c>
      <c r="I386" s="78"/>
    </row>
    <row r="387" spans="2:9" s="156" customFormat="1" ht="12">
      <c r="B387" s="153"/>
      <c r="C387" s="155" t="s">
        <v>1282</v>
      </c>
      <c r="D387" s="155" t="s">
        <v>1275</v>
      </c>
      <c r="E387" s="154">
        <v>1</v>
      </c>
      <c r="F387" s="154">
        <v>26.74665</v>
      </c>
      <c r="I387" s="78"/>
    </row>
    <row r="388" spans="2:9" s="156" customFormat="1" ht="12">
      <c r="B388" s="153"/>
      <c r="C388" s="155" t="s">
        <v>1282</v>
      </c>
      <c r="D388" s="155" t="s">
        <v>1270</v>
      </c>
      <c r="E388" s="154">
        <v>1</v>
      </c>
      <c r="F388" s="154">
        <v>25.4394</v>
      </c>
      <c r="I388" s="78"/>
    </row>
    <row r="389" spans="2:9" s="156" customFormat="1" ht="12">
      <c r="B389" s="153"/>
      <c r="C389" s="155" t="s">
        <v>1352</v>
      </c>
      <c r="D389" s="155" t="s">
        <v>1357</v>
      </c>
      <c r="E389" s="154">
        <v>1</v>
      </c>
      <c r="F389" s="154">
        <v>3.3956999999999997</v>
      </c>
      <c r="I389" s="78"/>
    </row>
    <row r="390" spans="2:9" s="156" customFormat="1" ht="12">
      <c r="B390" s="153"/>
      <c r="C390" s="155" t="s">
        <v>1353</v>
      </c>
      <c r="D390" s="155" t="s">
        <v>1275</v>
      </c>
      <c r="E390" s="154">
        <v>1</v>
      </c>
      <c r="F390" s="154">
        <v>8.4861</v>
      </c>
      <c r="I390" s="78"/>
    </row>
    <row r="391" spans="2:9" s="156" customFormat="1" ht="12">
      <c r="B391" s="153"/>
      <c r="C391" s="155" t="s">
        <v>1301</v>
      </c>
      <c r="D391" s="155" t="s">
        <v>1283</v>
      </c>
      <c r="E391" s="154">
        <v>1</v>
      </c>
      <c r="F391" s="154">
        <v>23.94</v>
      </c>
      <c r="I391" s="78"/>
    </row>
    <row r="392" spans="2:9" s="156" customFormat="1" ht="12">
      <c r="B392" s="153"/>
      <c r="C392" s="155" t="s">
        <v>1301</v>
      </c>
      <c r="D392" s="155" t="s">
        <v>1250</v>
      </c>
      <c r="E392" s="154">
        <v>2</v>
      </c>
      <c r="F392" s="154">
        <v>20.6451</v>
      </c>
      <c r="I392" s="78"/>
    </row>
    <row r="393" spans="2:9" s="150" customFormat="1" ht="12">
      <c r="B393" s="153"/>
      <c r="C393" s="152" t="str">
        <f>Translations!$B$1024</f>
        <v>end of list</v>
      </c>
      <c r="D393" s="152" t="str">
        <f>Translations!$B$1024</f>
        <v>end of list</v>
      </c>
      <c r="E393" s="151" t="str">
        <f>Translations!$B$1024</f>
        <v>end of list</v>
      </c>
      <c r="F393" s="151" t="str">
        <f>Translations!$B$1024</f>
        <v>end of list</v>
      </c>
      <c r="I393" s="78"/>
    </row>
    <row r="394" spans="3:6" ht="12">
      <c r="C394" s="149"/>
      <c r="D394" s="149"/>
      <c r="E394" s="148"/>
      <c r="F394" s="148"/>
    </row>
    <row r="395" spans="2:9" s="145" customFormat="1" ht="15">
      <c r="B395" s="147"/>
      <c r="C395" s="146" t="str">
        <f>Translations!$B$1025</f>
        <v>Totals:</v>
      </c>
      <c r="D395" s="146"/>
      <c r="E395" s="146"/>
      <c r="F395" s="146"/>
      <c r="I395" s="78"/>
    </row>
    <row r="396" spans="3:9" s="143" customFormat="1" ht="38.25" customHeight="1">
      <c r="C396" s="79"/>
      <c r="D396" s="144"/>
      <c r="E396" s="74" t="str">
        <f>Translations!$B$1026</f>
        <v>Total number of flights</v>
      </c>
      <c r="F396" s="74" t="str">
        <f>Translations!$B$1021</f>
        <v>Total emissions
[t CO2]</v>
      </c>
      <c r="I396" s="78"/>
    </row>
    <row r="397" spans="3:6" ht="12.75">
      <c r="C397" s="142" t="str">
        <f>Translations!$B$1027</f>
        <v>Reporting year totals:</v>
      </c>
      <c r="D397" s="141"/>
      <c r="E397" s="269">
        <f>SUM(E13:E393)</f>
        <v>2552</v>
      </c>
      <c r="F397" s="269">
        <f>SUM(F13:F393)</f>
        <v>62451.91890000001</v>
      </c>
    </row>
    <row r="398" spans="3:6" ht="12.75">
      <c r="C398" s="142" t="str">
        <f>Translations!$B$1028</f>
        <v>Compare data entered in section 5:</v>
      </c>
      <c r="D398" s="141"/>
      <c r="E398" s="269">
        <f>'Emissions overview'!K21</f>
        <v>2552</v>
      </c>
      <c r="F398" s="269">
        <f>'Emissions overview'!I71</f>
        <v>62451.918900000004</v>
      </c>
    </row>
  </sheetData>
  <sheetProtection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0" fitToWidth="1" horizontalDpi="600" verticalDpi="600" orientation="portrait" paperSize="9" scale="91" r:id="rId1"/>
  <headerFooter alignWithMargins="0">
    <oddFooter>&amp;L&amp;F
&amp;C&amp;A&amp;R&amp;P / &amp;N</oddFooter>
  </headerFooter>
</worksheet>
</file>

<file path=xl/worksheets/sheet9.xml><?xml version="1.0" encoding="utf-8"?>
<worksheet xmlns="http://schemas.openxmlformats.org/spreadsheetml/2006/main" xmlns:r="http://schemas.openxmlformats.org/officeDocument/2006/relationships">
  <sheetPr codeName="Sheet10">
    <tabColor indexed="10"/>
    <pageSetUpPr fitToPage="1"/>
  </sheetPr>
  <dimension ref="A1:A632"/>
  <sheetViews>
    <sheetView zoomScalePageLayoutView="0" workbookViewId="0" topLeftCell="A304">
      <selection activeCell="A313" sqref="A313"/>
    </sheetView>
  </sheetViews>
  <sheetFormatPr defaultColWidth="11.42187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7"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7"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7"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7"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7" t="str">
        <f>Translations!$B$828</f>
        <v>South Georgia and the South Sandwich Islands</v>
      </c>
    </row>
    <row r="253" ht="15">
      <c r="A253" s="367"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7"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
      <c r="A502" s="37" t="str">
        <f>Translations!$B$671</f>
        <v>Ministry of Transport</v>
      </c>
    </row>
    <row r="503" ht="12">
      <c r="A503" s="37"/>
    </row>
    <row r="504" ht="12">
      <c r="A504" s="37"/>
    </row>
    <row r="505" ht="12">
      <c r="A505" s="37"/>
    </row>
    <row r="506" ht="12">
      <c r="A506" s="37"/>
    </row>
    <row r="507" ht="12">
      <c r="A507" s="37"/>
    </row>
    <row r="508" ht="12">
      <c r="A508" s="37"/>
    </row>
    <row r="509" ht="12">
      <c r="A509" s="37"/>
    </row>
    <row r="510" ht="12">
      <c r="A510" s="37"/>
    </row>
    <row r="511" ht="12">
      <c r="A511" s="37"/>
    </row>
    <row r="512" ht="12">
      <c r="A512" s="37"/>
    </row>
    <row r="513" ht="12">
      <c r="A513" s="37"/>
    </row>
    <row r="516" ht="12.75">
      <c r="A516" s="36" t="s">
        <v>287</v>
      </c>
    </row>
    <row r="517" ht="12">
      <c r="A517" s="37" t="str">
        <f>Translations!$B$368</f>
        <v>Please select</v>
      </c>
    </row>
    <row r="518" ht="12">
      <c r="A518" s="37"/>
    </row>
    <row r="519" ht="12">
      <c r="A519" s="37" t="str">
        <f>Translations!$B$672</f>
        <v>Afghanistan - Ministry of Transport and Civil Aviation</v>
      </c>
    </row>
    <row r="520" ht="12">
      <c r="A520" s="37" t="str">
        <f>Translations!$B$673</f>
        <v>Algeria - Établissement Nationale de la Navigation Aérienne (ENNA)</v>
      </c>
    </row>
    <row r="521" ht="12">
      <c r="A521" s="37" t="str">
        <f>Translations!$B$674</f>
        <v>Angola - Instituto Nacional da Aviação Civil</v>
      </c>
    </row>
    <row r="522" ht="12">
      <c r="A522" s="37" t="str">
        <f>Translations!$B$675</f>
        <v>Argentina - Comando de Regiones Aéreas</v>
      </c>
    </row>
    <row r="523" ht="12">
      <c r="A523" s="37" t="str">
        <f>Translations!$B$676</f>
        <v>Armenia - General Department of Civil Aviation</v>
      </c>
    </row>
    <row r="524" ht="12">
      <c r="A524" s="37" t="str">
        <f>Translations!$B$677</f>
        <v>Australia - Civil Aviation Safety Authority</v>
      </c>
    </row>
    <row r="525" ht="12">
      <c r="A525" s="37" t="str">
        <f>Translations!$B$678</f>
        <v>Austria - Ministry of Transport, Innovation and Technology</v>
      </c>
    </row>
    <row r="526" ht="12">
      <c r="A526" s="37" t="str">
        <f>Translations!$B$679</f>
        <v>Bahrain - Civil Aviation Affairs</v>
      </c>
    </row>
    <row r="527" ht="12">
      <c r="A527" s="37" t="str">
        <f>Translations!$B$680</f>
        <v>Belgium - Service public fédéral Mobilité et Transports</v>
      </c>
    </row>
    <row r="528" ht="12">
      <c r="A528" s="37" t="str">
        <f>Translations!$B$681</f>
        <v>Bermuda - Bermuda Department of Civil Aviation (DCA)</v>
      </c>
    </row>
    <row r="529" ht="12">
      <c r="A529" s="37" t="str">
        <f>Translations!$B$682</f>
        <v>Bolivia - Dirección General de Aeronáutica Civil</v>
      </c>
    </row>
    <row r="530" ht="12">
      <c r="A530" s="37" t="str">
        <f>Translations!$B$683</f>
        <v>Bosnia and Herzegovina - Department of Civil Aviation</v>
      </c>
    </row>
    <row r="531" ht="12">
      <c r="A531" s="37" t="str">
        <f>Translations!$B$684</f>
        <v>Botswana - Ministry of Works &amp; Transport — Department of Civil Aviation</v>
      </c>
    </row>
    <row r="532" ht="12">
      <c r="A532" s="37" t="str">
        <f>Translations!$B$685</f>
        <v>Brazil - Agência Nacional de Aviação Civil (ANAC)</v>
      </c>
    </row>
    <row r="533" ht="12">
      <c r="A533" s="37" t="str">
        <f>Translations!$B$686</f>
        <v>Brunei Darussalam - Department of Civil Aviation</v>
      </c>
    </row>
    <row r="534" ht="12">
      <c r="A534" s="37" t="str">
        <f>Translations!$B$687</f>
        <v>Bulgaria - Civil Aviation Administration</v>
      </c>
    </row>
    <row r="535" ht="12">
      <c r="A535" s="37" t="str">
        <f>Translations!$B$688</f>
        <v>Cambodia - Ministry of Public Works and Transport</v>
      </c>
    </row>
    <row r="536" ht="12">
      <c r="A536" s="37" t="str">
        <f>Translations!$B$689</f>
        <v>Canada - Canadian Transportation Agency</v>
      </c>
    </row>
    <row r="537" ht="12">
      <c r="A537" s="37" t="str">
        <f>Translations!$B$690</f>
        <v>Cape Verde - Agência de Aviação Civil (AAC)</v>
      </c>
    </row>
    <row r="538" ht="12">
      <c r="A538" s="37" t="str">
        <f>Translations!$B$691</f>
        <v>Cayman - Civil Aviation Authority (CAA) of the Cayman Islands</v>
      </c>
    </row>
    <row r="539" ht="12">
      <c r="A539" s="37" t="str">
        <f>Translations!$B$692</f>
        <v>Chile - Dirección General de Aeronáutica Civil</v>
      </c>
    </row>
    <row r="540" ht="12">
      <c r="A540" s="37" t="str">
        <f>Translations!$B$693</f>
        <v>China - Air Traffic Management Bureau (ATMB), General Administration of Civil Aviation of China</v>
      </c>
    </row>
    <row r="541" ht="12">
      <c r="A541" s="37" t="str">
        <f>Translations!$B$694</f>
        <v>Colombia - República de Colombia Aeronáutica Civil</v>
      </c>
    </row>
    <row r="542" ht="12">
      <c r="A542" s="37" t="str">
        <f>Translations!$B$695</f>
        <v>Costa Rica - Dirección General de Aviación Civil</v>
      </c>
    </row>
    <row r="543" ht="12">
      <c r="A543" s="37" t="str">
        <f>Translations!$B$696</f>
        <v>Croatia - Civil Aviation Authority</v>
      </c>
    </row>
    <row r="544" ht="12">
      <c r="A544" s="37" t="str">
        <f>Translations!$B$697</f>
        <v>Cuba - Instituto de Aeronáutica Civil de Cuba</v>
      </c>
    </row>
    <row r="545" ht="12">
      <c r="A545" s="37" t="str">
        <f>Translations!$B$698</f>
        <v>Cyprus - Department of Civil Aviation of Cyprus</v>
      </c>
    </row>
    <row r="546" ht="12">
      <c r="A546" s="37" t="str">
        <f>Translations!$B$699</f>
        <v>Czech Republic - Civil Aviation Authority</v>
      </c>
    </row>
    <row r="547" ht="12">
      <c r="A547" s="37" t="str">
        <f>Translations!$B$700</f>
        <v>Denmark - Civil Aviation Administration</v>
      </c>
    </row>
    <row r="548" ht="12">
      <c r="A548" s="37" t="str">
        <f>Translations!$B$701</f>
        <v>Dominican Republic - Instituto Dominicano de Aviación Civil</v>
      </c>
    </row>
    <row r="549" ht="12">
      <c r="A549" s="37" t="str">
        <f>Translations!$B$702</f>
        <v>Ecuador - Dirección General de Aviación Civil del Ecuador</v>
      </c>
    </row>
    <row r="550" ht="12">
      <c r="A550" s="37" t="str">
        <f>Translations!$B$703</f>
        <v>Egypt - Ministry of Civil Aviation</v>
      </c>
    </row>
    <row r="551" ht="12">
      <c r="A551" s="37" t="str">
        <f>Translations!$B$704</f>
        <v>El Salvador - Autoridad de Aviación Civil – El Salvador</v>
      </c>
    </row>
    <row r="552" ht="12">
      <c r="A552" s="37" t="str">
        <f>Translations!$B$705</f>
        <v>Estonia - Estonian Civil Aviation Administration</v>
      </c>
    </row>
    <row r="553" ht="12">
      <c r="A553" s="37" t="str">
        <f>Translations!$B$706</f>
        <v>Fiji - Civil Aviation Authority</v>
      </c>
    </row>
    <row r="554" ht="12">
      <c r="A554" s="37" t="str">
        <f>Translations!$B$707</f>
        <v>Finland - Civil Aviation Authority</v>
      </c>
    </row>
    <row r="555" ht="12">
      <c r="A555" s="37" t="str">
        <f>Translations!$B$708</f>
        <v>France - Direction Générale de I' Aviation Civile (DGAC)</v>
      </c>
    </row>
    <row r="556" ht="12">
      <c r="A556" s="37" t="str">
        <f>Translations!$B$709</f>
        <v>Gambia - Gambia Civil Aviation Authority</v>
      </c>
    </row>
    <row r="557" ht="12">
      <c r="A557" s="37" t="str">
        <f>Translations!$B$710</f>
        <v>Germany - Air Navigation Services</v>
      </c>
    </row>
    <row r="558" ht="12">
      <c r="A558" s="37" t="str">
        <f>Translations!$B$711</f>
        <v>Ghana - Ghana Civil Aviation Authority</v>
      </c>
    </row>
    <row r="559" ht="12">
      <c r="A559" s="37" t="str">
        <f>Translations!$B$712</f>
        <v>Greece - Hellenic Civil Aviation Authority</v>
      </c>
    </row>
    <row r="560" ht="12">
      <c r="A560" s="37" t="str">
        <f>Translations!$B$713</f>
        <v>Hungary - Directorate for Air Transport</v>
      </c>
    </row>
    <row r="561" ht="12">
      <c r="A561" s="37" t="str">
        <f>Translations!$B$714</f>
        <v>Iceland - Civil Aviation Administration</v>
      </c>
    </row>
    <row r="562" ht="12">
      <c r="A562" s="37" t="str">
        <f>Translations!$B$715</f>
        <v>India - Directorate General of Civil Aviation</v>
      </c>
    </row>
    <row r="563" ht="12">
      <c r="A563" s="37" t="str">
        <f>Translations!$B$716</f>
        <v>Indonesia - Direktorat Jenderal Perhubungan Udara</v>
      </c>
    </row>
    <row r="564" ht="12">
      <c r="A564" s="37" t="str">
        <f>Translations!$B$717</f>
        <v>Iran, Islamic Republic of - Civil Aviation Organization of Iran</v>
      </c>
    </row>
    <row r="565" ht="12">
      <c r="A565" s="37" t="str">
        <f>Translations!$B$718</f>
        <v>Ireland - Irish Aviation Authority</v>
      </c>
    </row>
    <row r="566" ht="12">
      <c r="A566" s="38" t="str">
        <f>Translations!$B$831</f>
        <v>Ireland - Commission for Aviation Regulation</v>
      </c>
    </row>
    <row r="567" ht="12">
      <c r="A567" s="37" t="str">
        <f>Translations!$B$719</f>
        <v>Israel - Civil Aviation Authority</v>
      </c>
    </row>
    <row r="568" ht="12">
      <c r="A568" s="38" t="str">
        <f>Translations!$B$1032</f>
        <v>Italy - ENAC - Ente Nazionale per l'Aviazione Civile</v>
      </c>
    </row>
    <row r="569" ht="12">
      <c r="A569" s="37" t="str">
        <f>Translations!$B$721</f>
        <v>Jamaica - Civil Aviation Authority</v>
      </c>
    </row>
    <row r="570" ht="12">
      <c r="A570" s="37" t="str">
        <f>Translations!$B$722</f>
        <v>Japan - Ministry of Land, Infrastructure and Transport</v>
      </c>
    </row>
    <row r="571" ht="12">
      <c r="A571" s="37" t="str">
        <f>Translations!$B$723</f>
        <v>Jordan - Civil Aviation Regulatory Commission (CARC) (formerly called "Jordan Civil Aviation Authority (JCAA)")</v>
      </c>
    </row>
    <row r="572" ht="12">
      <c r="A572" s="37" t="str">
        <f>Translations!$B$724</f>
        <v>Kenya - Kenya Civil Aviation Authority</v>
      </c>
    </row>
    <row r="573" ht="12">
      <c r="A573" s="37" t="str">
        <f>Translations!$B$725</f>
        <v>Kuwait - Directorate General of Civil Aviation</v>
      </c>
    </row>
    <row r="574" ht="12">
      <c r="A574" s="37" t="str">
        <f>Translations!$B$726</f>
        <v>Latvia - Civil Aviation Agency</v>
      </c>
    </row>
    <row r="575" ht="12">
      <c r="A575" s="37" t="str">
        <f>Translations!$B$727</f>
        <v>Lebanon - Lebanese Civil Aviation Authority</v>
      </c>
    </row>
    <row r="576" ht="12">
      <c r="A576" s="37" t="str">
        <f>Translations!$B$728</f>
        <v>Libyan Arab Jamahiriya - Libyan Civil Aviation Authority</v>
      </c>
    </row>
    <row r="577" ht="12">
      <c r="A577" s="37" t="str">
        <f>Translations!$B$729</f>
        <v>Lithuania - Directorate of Civil Aviation</v>
      </c>
    </row>
    <row r="578" ht="12">
      <c r="A578" s="37" t="str">
        <f>Translations!$B$730</f>
        <v>Malaysia - Department of Civil Aviation</v>
      </c>
    </row>
    <row r="579" ht="12">
      <c r="A579" s="37" t="str">
        <f>Translations!$B$731</f>
        <v>Maldives - Civil Aviation Department</v>
      </c>
    </row>
    <row r="580" ht="12">
      <c r="A580" s="37" t="str">
        <f>Translations!$B$732</f>
        <v>Malta - Department of Civil Aviation</v>
      </c>
    </row>
    <row r="581" ht="12">
      <c r="A581" s="37" t="str">
        <f>Translations!$B$733</f>
        <v>Mexico - Secretaría de Comunicaciones y Transportes</v>
      </c>
    </row>
    <row r="582" ht="12">
      <c r="A582" s="37" t="str">
        <f>Translations!$B$734</f>
        <v>Mongolia - Civil Aviation Authority</v>
      </c>
    </row>
    <row r="583" ht="12">
      <c r="A583" s="37" t="str">
        <f>Translations!$B$735</f>
        <v>Montenegro - Ministry Maritime Affairs, Transportation and Telecommunications</v>
      </c>
    </row>
    <row r="584" ht="12">
      <c r="A584" s="37" t="str">
        <f>Translations!$B$736</f>
        <v>Morocco - Ministère des Transports</v>
      </c>
    </row>
    <row r="585" ht="12">
      <c r="A585" s="37" t="str">
        <f>Translations!$B$737</f>
        <v>Namibia - Directorate of Civil Aviation (DCA Namibia)</v>
      </c>
    </row>
    <row r="586" ht="12">
      <c r="A586" s="37" t="str">
        <f>Translations!$B$738</f>
        <v>Nepal - Civil Aviation Authority of Nepal</v>
      </c>
    </row>
    <row r="587" ht="12">
      <c r="A587" s="37" t="str">
        <f>Translations!$B$739</f>
        <v>Netherlands - Directorate General of Civil Aviation and Freight Transport (DGTL)</v>
      </c>
    </row>
    <row r="588" ht="12">
      <c r="A588" s="37" t="str">
        <f>Translations!$B$740</f>
        <v>New Zealand - Airways Corporation of New Zealand</v>
      </c>
    </row>
    <row r="589" ht="12">
      <c r="A589" s="37" t="str">
        <f>Translations!$B$741</f>
        <v>Nicaragua - Instituto Nicaragüense de Aeronáutica Civíl</v>
      </c>
    </row>
    <row r="590" ht="12">
      <c r="A590" s="37" t="str">
        <f>Translations!$B$742</f>
        <v>Nigeria - Nigerian Civil Aviation Authority (NCAA)</v>
      </c>
    </row>
    <row r="591" ht="12">
      <c r="A591" s="37" t="str">
        <f>Translations!$B$743</f>
        <v>Norway - Civil Aviation Authority</v>
      </c>
    </row>
    <row r="592" ht="12">
      <c r="A592" s="37" t="str">
        <f>Translations!$B$744</f>
        <v>Oman - Directorate General of Civil Aviation and Meteorology</v>
      </c>
    </row>
    <row r="593" ht="12">
      <c r="A593" s="37" t="str">
        <f>Translations!$B$745</f>
        <v>Pakistan - Civil Aviation Authority</v>
      </c>
    </row>
    <row r="594" ht="12">
      <c r="A594" s="37" t="str">
        <f>Translations!$B$746</f>
        <v>Paraguay - Dirección Nacional de Aeronáutica Civil (DINAC)</v>
      </c>
    </row>
    <row r="595" ht="12">
      <c r="A595" s="37" t="str">
        <f>Translations!$B$747</f>
        <v>Peru - Dirección General de Aeronáutica Civil</v>
      </c>
    </row>
    <row r="596" ht="12">
      <c r="A596" s="37" t="str">
        <f>Translations!$B$748</f>
        <v>Philippines - Air Transportation Office (ATO)</v>
      </c>
    </row>
    <row r="597" ht="12">
      <c r="A597" s="37" t="str">
        <f>Translations!$B$749</f>
        <v>Poland - Civil Aviation Office</v>
      </c>
    </row>
    <row r="598" ht="12">
      <c r="A598" s="37" t="str">
        <f>Translations!$B$750</f>
        <v>Portugal - Instituto Nacional de Aviação Civil</v>
      </c>
    </row>
    <row r="599" ht="12">
      <c r="A599" s="37" t="str">
        <f>Translations!$B$751</f>
        <v>Republic of Korea - Ministry of Construction and Transportation</v>
      </c>
    </row>
    <row r="600" ht="12">
      <c r="A600" s="37" t="str">
        <f>Translations!$B$752</f>
        <v>Republic of Moldova - Civil Aviation Administration</v>
      </c>
    </row>
    <row r="601" ht="12">
      <c r="A601" s="37" t="str">
        <f>Translations!$B$753</f>
        <v>Romania - Romanian Civil Aeronautical Authority</v>
      </c>
    </row>
    <row r="602" ht="12">
      <c r="A602" s="37" t="str">
        <f>Translations!$B$754</f>
        <v>Russian Federation - State Civil Aviation Authority</v>
      </c>
    </row>
    <row r="603" ht="12">
      <c r="A603" s="37" t="str">
        <f>Translations!$B$755</f>
        <v>Saudi Arabia - Ministry of Defense and Aviation Presidency of Civil Aviation</v>
      </c>
    </row>
    <row r="604" ht="12">
      <c r="A604" s="37" t="str">
        <f>Translations!$B$756</f>
        <v>Serbia - Civil Aviation Directorate</v>
      </c>
    </row>
    <row r="605" ht="12">
      <c r="A605" s="37" t="str">
        <f>Translations!$B$757</f>
        <v>Seychelles - Directorate of Civil Aviation, Ministry of Tourism</v>
      </c>
    </row>
    <row r="606" ht="12">
      <c r="A606" s="37" t="str">
        <f>Translations!$B$758</f>
        <v>Singapore - Civil Aviation Authority of Singapore</v>
      </c>
    </row>
    <row r="607" ht="12">
      <c r="A607" s="37" t="str">
        <f>Translations!$B$759</f>
        <v>Slovakia - Civil Aviation Authority</v>
      </c>
    </row>
    <row r="608" ht="12">
      <c r="A608" s="37" t="str">
        <f>Translations!$B$760</f>
        <v>Slovenia - Civil Aviation Authority</v>
      </c>
    </row>
    <row r="609" ht="12">
      <c r="A609" s="37" t="str">
        <f>Translations!$B$761</f>
        <v>Somalia - Civil Aviation Caretaker Authority for Somalia</v>
      </c>
    </row>
    <row r="610" ht="12">
      <c r="A610" s="37" t="str">
        <f>Translations!$B$762</f>
        <v>South Africa - Civil Aviation Authority</v>
      </c>
    </row>
    <row r="611" ht="12">
      <c r="A611" s="37" t="str">
        <f>Translations!$B$763</f>
        <v>Spain - Ministerio de Fomento, Civil Aviation</v>
      </c>
    </row>
    <row r="612" ht="12">
      <c r="A612" s="37" t="str">
        <f>Translations!$B$764</f>
        <v>Sri Lanka - Civil Aviation Authority</v>
      </c>
    </row>
    <row r="613" ht="12">
      <c r="A613" s="37" t="str">
        <f>Translations!$B$765</f>
        <v>Sudan - Civil Aviation Authority</v>
      </c>
    </row>
    <row r="614" ht="12">
      <c r="A614" s="37" t="str">
        <f>Translations!$B$766</f>
        <v>Suriname - Civil Aviation Department of Suriname</v>
      </c>
    </row>
    <row r="615" ht="12">
      <c r="A615" s="37" t="str">
        <f>Translations!$B$767</f>
        <v>Sweden - Swedish Civil Aviation Authority</v>
      </c>
    </row>
    <row r="616" ht="12">
      <c r="A616" s="37" t="str">
        <f>Translations!$B$768</f>
        <v>Switzerland - Federal Office for Civil Aviation (FOCA)</v>
      </c>
    </row>
    <row r="617" ht="12">
      <c r="A617" s="37" t="str">
        <f>Translations!$B$769</f>
        <v>Thailand - Department of Civil Aviation</v>
      </c>
    </row>
    <row r="618" ht="12">
      <c r="A618" s="37" t="str">
        <f>Translations!$B$770</f>
        <v>The former Yugoslav Republic of Macedonia - Civil Aviation Administration</v>
      </c>
    </row>
    <row r="619" ht="12">
      <c r="A619" s="37" t="str">
        <f>Translations!$B$771</f>
        <v>Tonga - Ministry of Civil Aviation</v>
      </c>
    </row>
    <row r="620" ht="12">
      <c r="A620" s="37" t="str">
        <f>Translations!$B$772</f>
        <v>Trinidad and Tobago - Civil Aviation Authority</v>
      </c>
    </row>
    <row r="621" ht="12">
      <c r="A621" s="37" t="str">
        <f>Translations!$B$773</f>
        <v>Tunisia - Office de l'aviation civile et des aéroports</v>
      </c>
    </row>
    <row r="622" ht="12">
      <c r="A622" s="37" t="str">
        <f>Translations!$B$774</f>
        <v>Turkey - Directorate General of Civil Aviation</v>
      </c>
    </row>
    <row r="623" ht="12">
      <c r="A623" s="37" t="str">
        <f>Translations!$B$775</f>
        <v>Uganda - Civil Aviation Authority</v>
      </c>
    </row>
    <row r="624" ht="12">
      <c r="A624" s="37" t="str">
        <f>Translations!$B$776</f>
        <v>Ukraine - Civil Aviation Authority</v>
      </c>
    </row>
    <row r="625" ht="12">
      <c r="A625" s="37" t="str">
        <f>Translations!$B$777</f>
        <v>United Kingdom Civil Aviation Authority</v>
      </c>
    </row>
    <row r="626" ht="12">
      <c r="A626" s="37" t="str">
        <f>Translations!$B$778</f>
        <v>United Arab Emirates - General Civil Aviation Authority (GCAA)</v>
      </c>
    </row>
    <row r="627" ht="12">
      <c r="A627" s="37" t="str">
        <f>Translations!$B$779</f>
        <v>United Republic of Tanzania - Tanzania Civil Aviation Authority (TCAA)</v>
      </c>
    </row>
    <row r="628" ht="12">
      <c r="A628" s="37" t="str">
        <f>Translations!$B$780</f>
        <v>United States - Federal Aviation Administration</v>
      </c>
    </row>
    <row r="629" ht="12">
      <c r="A629" s="37" t="str">
        <f>Translations!$B$781</f>
        <v>Uruguay - Dirección Nacional de Aviación Civil e Infraestructura Aeronáutica (DINACIA)</v>
      </c>
    </row>
    <row r="630" ht="12">
      <c r="A630" s="37" t="str">
        <f>Translations!$B$782</f>
        <v>Vanuatu - Vanuatu Civil Aviation Authority</v>
      </c>
    </row>
    <row r="631" ht="12">
      <c r="A631" s="37" t="str">
        <f>Translations!$B$783</f>
        <v>Yemen - Civil Aviation and Meteorological Authority (CAMA)</v>
      </c>
    </row>
    <row r="632" ht="12">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Eglė Sakalė/External</cp:lastModifiedBy>
  <cp:lastPrinted>2017-03-29T10:57:29Z</cp:lastPrinted>
  <dcterms:created xsi:type="dcterms:W3CDTF">2008-05-26T08:52:55Z</dcterms:created>
  <dcterms:modified xsi:type="dcterms:W3CDTF">2019-02-06T15:52:01Z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